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BSU\AppData\Local\Temp\Rar$DIa252.11413\"/>
    </mc:Choice>
  </mc:AlternateContent>
  <xr:revisionPtr revIDLastSave="0" documentId="13_ncr:1_{FC6DE255-E87C-41A0-AFFE-5E42C80CEA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წელი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'2023 წელი'!$A$1:$P$51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2" l="1"/>
  <c r="O44" i="2"/>
  <c r="O43" i="2"/>
  <c r="N44" i="2"/>
  <c r="M44" i="2"/>
  <c r="M43" i="2"/>
  <c r="L44" i="2"/>
  <c r="L43" i="2"/>
  <c r="O37" i="2" l="1"/>
  <c r="O36" i="2"/>
  <c r="N37" i="2"/>
  <c r="N36" i="2"/>
  <c r="M37" i="2"/>
  <c r="M36" i="2"/>
  <c r="L37" i="2"/>
  <c r="L36" i="2"/>
  <c r="O31" i="2" l="1"/>
  <c r="O30" i="2"/>
  <c r="N31" i="2"/>
  <c r="N30" i="2"/>
  <c r="M31" i="2"/>
  <c r="L31" i="2"/>
  <c r="O25" i="2" l="1"/>
  <c r="O24" i="2"/>
  <c r="O23" i="2"/>
  <c r="O22" i="2"/>
  <c r="O21" i="2"/>
  <c r="O20" i="2"/>
  <c r="O19" i="2"/>
  <c r="O18" i="2"/>
  <c r="O17" i="2"/>
  <c r="O16" i="2"/>
  <c r="O15" i="2"/>
  <c r="O14" i="2"/>
  <c r="L23" i="2"/>
  <c r="N25" i="2"/>
  <c r="N24" i="2"/>
  <c r="N23" i="2"/>
  <c r="N22" i="2"/>
  <c r="N21" i="2"/>
  <c r="N20" i="2"/>
  <c r="N19" i="2"/>
  <c r="N18" i="2"/>
  <c r="N17" i="2"/>
  <c r="N16" i="2"/>
  <c r="N15" i="2"/>
  <c r="N14" i="2"/>
  <c r="M25" i="2"/>
  <c r="M24" i="2"/>
  <c r="M23" i="2"/>
  <c r="M22" i="2"/>
  <c r="M21" i="2"/>
  <c r="M20" i="2"/>
  <c r="M19" i="2"/>
  <c r="M18" i="2"/>
  <c r="M17" i="2"/>
  <c r="M16" i="2"/>
  <c r="M15" i="2"/>
  <c r="M14" i="2"/>
  <c r="L25" i="2"/>
  <c r="L24" i="2"/>
  <c r="L22" i="2"/>
  <c r="L21" i="2"/>
  <c r="L20" i="2"/>
  <c r="L19" i="2"/>
  <c r="L18" i="2"/>
  <c r="L17" i="2"/>
  <c r="L16" i="2"/>
  <c r="L14" i="2"/>
  <c r="M45" i="2" l="1"/>
  <c r="N45" i="2"/>
  <c r="O45" i="2"/>
  <c r="L45" i="2"/>
  <c r="P44" i="2"/>
  <c r="P43" i="2"/>
  <c r="M38" i="2"/>
  <c r="N38" i="2"/>
  <c r="O38" i="2"/>
  <c r="L38" i="2"/>
  <c r="P37" i="2"/>
  <c r="P36" i="2"/>
  <c r="N32" i="2"/>
  <c r="O32" i="2"/>
  <c r="P31" i="2"/>
  <c r="M26" i="2"/>
  <c r="N26" i="2"/>
  <c r="O26" i="2"/>
  <c r="P16" i="2"/>
  <c r="P17" i="2"/>
  <c r="P18" i="2"/>
  <c r="P19" i="2"/>
  <c r="P20" i="2"/>
  <c r="P21" i="2"/>
  <c r="P22" i="2"/>
  <c r="P23" i="2"/>
  <c r="P24" i="2"/>
  <c r="P25" i="2"/>
  <c r="P14" i="2"/>
  <c r="P45" i="2" l="1"/>
  <c r="O48" i="2"/>
  <c r="P38" i="2"/>
  <c r="N48" i="2"/>
  <c r="G15" i="2"/>
  <c r="J44" i="2" l="1"/>
  <c r="I43" i="2"/>
  <c r="G37" i="2"/>
  <c r="I23" i="2"/>
  <c r="H23" i="2"/>
  <c r="H17" i="2"/>
  <c r="J31" i="2" l="1"/>
  <c r="H14" i="2" l="1"/>
  <c r="H15" i="2"/>
  <c r="H18" i="2" l="1"/>
  <c r="J17" i="2"/>
  <c r="I17" i="2"/>
  <c r="I16" i="2"/>
  <c r="H16" i="2"/>
  <c r="I15" i="2" l="1"/>
  <c r="G25" i="2"/>
  <c r="I24" i="2"/>
  <c r="G43" i="2"/>
  <c r="G36" i="2"/>
  <c r="I44" i="2" l="1"/>
  <c r="H44" i="2"/>
  <c r="G44" i="2"/>
  <c r="G45" i="2" s="1"/>
  <c r="J43" i="2"/>
  <c r="J45" i="2" s="1"/>
  <c r="I45" i="2"/>
  <c r="H43" i="2"/>
  <c r="J37" i="2"/>
  <c r="I37" i="2"/>
  <c r="H37" i="2"/>
  <c r="J36" i="2"/>
  <c r="I36" i="2"/>
  <c r="H36" i="2"/>
  <c r="I31" i="2"/>
  <c r="H31" i="2"/>
  <c r="G31" i="2"/>
  <c r="J30" i="2"/>
  <c r="I30" i="2"/>
  <c r="I32" i="2" s="1"/>
  <c r="H30" i="2"/>
  <c r="H32" i="2" s="1"/>
  <c r="G30" i="2"/>
  <c r="J25" i="2"/>
  <c r="I25" i="2"/>
  <c r="H25" i="2"/>
  <c r="J24" i="2"/>
  <c r="H24" i="2"/>
  <c r="G24" i="2"/>
  <c r="J23" i="2"/>
  <c r="G23" i="2"/>
  <c r="J22" i="2"/>
  <c r="I22" i="2"/>
  <c r="H22" i="2"/>
  <c r="G22" i="2"/>
  <c r="J21" i="2"/>
  <c r="I21" i="2"/>
  <c r="H21" i="2"/>
  <c r="G21" i="2"/>
  <c r="J20" i="2"/>
  <c r="I20" i="2"/>
  <c r="H20" i="2"/>
  <c r="G20" i="2"/>
  <c r="J19" i="2"/>
  <c r="I19" i="2"/>
  <c r="H19" i="2"/>
  <c r="G19" i="2"/>
  <c r="J18" i="2"/>
  <c r="I18" i="2"/>
  <c r="G18" i="2"/>
  <c r="G17" i="2"/>
  <c r="J16" i="2"/>
  <c r="G16" i="2"/>
  <c r="J15" i="2"/>
  <c r="J14" i="2"/>
  <c r="I14" i="2"/>
  <c r="G14" i="2"/>
  <c r="H38" i="2" l="1"/>
  <c r="I38" i="2"/>
  <c r="J26" i="2"/>
  <c r="J38" i="2"/>
  <c r="H26" i="2"/>
  <c r="H45" i="2"/>
  <c r="K16" i="2"/>
  <c r="K18" i="2"/>
  <c r="K21" i="2"/>
  <c r="K24" i="2"/>
  <c r="K25" i="2"/>
  <c r="K17" i="2"/>
  <c r="K20" i="2"/>
  <c r="K23" i="2"/>
  <c r="K30" i="2"/>
  <c r="K36" i="2"/>
  <c r="G38" i="2"/>
  <c r="K44" i="2"/>
  <c r="K22" i="2"/>
  <c r="G26" i="2"/>
  <c r="K15" i="2"/>
  <c r="K19" i="2"/>
  <c r="K14" i="2"/>
  <c r="K37" i="2"/>
  <c r="I26" i="2"/>
  <c r="G32" i="2"/>
  <c r="K43" i="2"/>
  <c r="I48" i="2" l="1"/>
  <c r="H48" i="2"/>
  <c r="K45" i="2"/>
  <c r="K26" i="2"/>
  <c r="K38" i="2"/>
  <c r="G48" i="2"/>
  <c r="K31" i="2" l="1"/>
  <c r="K32" i="2" s="1"/>
  <c r="J32" i="2"/>
  <c r="J48" i="2" s="1"/>
  <c r="K48" i="2" s="1"/>
  <c r="J6" i="2" l="1"/>
  <c r="J8" i="2"/>
  <c r="L15" i="2" l="1"/>
  <c r="L26" i="2" l="1"/>
  <c r="P15" i="2"/>
  <c r="P26" i="2" s="1"/>
  <c r="L30" i="2" l="1"/>
  <c r="L32" i="2" l="1"/>
  <c r="L48" i="2" s="1"/>
  <c r="M30" i="2" l="1"/>
  <c r="M32" i="2" l="1"/>
  <c r="M48" i="2" s="1"/>
  <c r="P30" i="2"/>
  <c r="P32" i="2" s="1"/>
  <c r="P6" i="2" l="1"/>
  <c r="P8" i="2" s="1"/>
  <c r="P48" i="2"/>
</calcChain>
</file>

<file path=xl/sharedStrings.xml><?xml version="1.0" encoding="utf-8"?>
<sst xmlns="http://schemas.openxmlformats.org/spreadsheetml/2006/main" count="97" uniqueCount="42">
  <si>
    <t>შემოსავლები წინა წლის ნაშთის გათვალისწინებით</t>
  </si>
  <si>
    <t>ხარჯები</t>
  </si>
  <si>
    <t>მათ შორის:</t>
  </si>
  <si>
    <t>პროგრამის დასახელება</t>
  </si>
  <si>
    <t>სულ</t>
  </si>
  <si>
    <t>საკუთარი შემოსავლები</t>
  </si>
  <si>
    <t>სახელმწიფო ბიუჯეტი</t>
  </si>
  <si>
    <t>აჭარის არ რესპუბლიკური ბიუჯეტი</t>
  </si>
  <si>
    <t>გრანტები</t>
  </si>
  <si>
    <t>სულ თანხა</t>
  </si>
  <si>
    <t>ბსუ-ს ფაკულტეტების, კვლევითი ინსტიტუტებისა და პროფესიული პროგრამების მართვისა და უწყვეტი განათლების ცენტრის მხარდაჭერა</t>
  </si>
  <si>
    <t>ქვეპროგრამა - ეკონომიკისა და ბიზნესის ფაკულტეტი</t>
  </si>
  <si>
    <t>ქვეპროგრამა - საბუნებისმეტყველო მეცნიერებათა და ჯანდაცვის ფაკულტეტი</t>
  </si>
  <si>
    <t>ქვეპროგრამა  - ჰუმანიტარულ მეცნიერებათა ფაკულტეტი</t>
  </si>
  <si>
    <t>ქვეპროგრამა - ზუსტ მეცნიერებათა და განათლების  ფაკულტეტი</t>
  </si>
  <si>
    <t>ქვეპროგრამა  - იურიდიულ და სოციალურ მეცნიერებათა ფაკულტეტი</t>
  </si>
  <si>
    <t>ქვეპროგრამა  - ტურიზმის ფაკულტეტი</t>
  </si>
  <si>
    <t>ქვეპროგრამა - ტექნოლოგიური  ფაკულტეტი</t>
  </si>
  <si>
    <t>ქვეპროგრამა - ბსუ-ს დამოუკიდებელი სამეცნიერო-კვლევითი ერთეული - ფიტოპათოლოგიისა და ბიომრავალფეროვნების ინსტიტუტი</t>
  </si>
  <si>
    <t>ქვეპროგრამა  -  ბსუ-ს დამოუკიდებელი სამეცნიერო-კვლევითი ერთეული - აგრარული და მემბრანული ტექნოლოგიების ინსტიტუტი</t>
  </si>
  <si>
    <t>ქვეპროგრამა  -  ბსუ-ს დამოუკიდებელი სამეცნიერო-კვლევითი ერთეული - ნიკო ბერძენიშვილის ინსტიტუტი</t>
  </si>
  <si>
    <t>ქვეპროგრამა - პროფესიული პროგრამების მართვისა და უწყვეტი განათლების ცენტრი</t>
  </si>
  <si>
    <t>ქვეპროგრამა  - შიდა საუნივერსიტეტო მიზნობრივი დაფინანსება</t>
  </si>
  <si>
    <t>უნივერსიტეტის მართვა და რეგულირება</t>
  </si>
  <si>
    <t>ქვეპროგრამა - უნივერსიტეტის საქმიანობის ადმინისტრაციული მხარდაჭერა</t>
  </si>
  <si>
    <t>ქვეპროგრამა - ხარისხის უზრუნველყოფის სისტემის  მხარდაჭერა</t>
  </si>
  <si>
    <t>უნივერსიტეტის ინფრასტრუქტურული განვითარება</t>
  </si>
  <si>
    <t>ქვეპროგრამა - IT ტექნოლოგიების განვითარება</t>
  </si>
  <si>
    <t>ქვეპროგრამა - მატერიალურ-ტექნიკური ბაზისა და მიმდინარე/კაპიტალური სარემონტო სამუშაოების/მშენებლობების უზრუნველყოფა</t>
  </si>
  <si>
    <t>ბსუ-ს სტუდენტთა/პროფესიულ სტუდენტთა მხარდაჭერა</t>
  </si>
  <si>
    <t>ქვეპროგრამა - საგანმანათლებლო და სამეცნიერო აქტივობების მხარდაჭერა</t>
  </si>
  <si>
    <t>ქვეპროგრამა  - კულტურული და სპორტული აქტივობების მხარდაჭერა</t>
  </si>
  <si>
    <t>საკასო ხარჯი სულ</t>
  </si>
  <si>
    <t>საკასო ხარჯი - 01.01.2023-31.12.2023</t>
  </si>
  <si>
    <t>თანხა დაფინანსების წყაროს მიხედვით - გეგმა</t>
  </si>
  <si>
    <t>სულ - გეგმა</t>
  </si>
  <si>
    <t>სულ - საკასო შესრულება</t>
  </si>
  <si>
    <t>სულ პროგრამების ჯამური ხარჯი გეგმა/საკასო</t>
  </si>
  <si>
    <t>საკასო შესრულების პროცენტული მაჩვენებელი (%)</t>
  </si>
  <si>
    <r>
      <t xml:space="preserve">* შენიშვნა: </t>
    </r>
    <r>
      <rPr>
        <sz val="11"/>
        <color theme="1"/>
        <rFont val="Sylfaen"/>
        <family val="1"/>
        <scheme val="minor"/>
      </rPr>
      <t>ინფორმაცია საკასო ხარჯების შესახებ მოცემულია 2023 წლის 31 დეკემბრის მდგომარეობით (სახაზინო ამონაწერი - 01/01/2023 - 01/01/2024 პერიოდში)</t>
    </r>
  </si>
  <si>
    <t>საჯარო სამართლის იურიდიული პირი - ბათუმის შოთა რუსთაველის სახელმწიფო უნივერსიტეტის  
2023 წლის ბიუჯეტის შესრულების ანგარიში</t>
  </si>
  <si>
    <r>
      <t xml:space="preserve">ბსუ-ს წარმომადგენლობითი საბჭოს 2024 წლის
03 აპრილის N07-01/30 გადაწყვეტილების
</t>
    </r>
    <r>
      <rPr>
        <b/>
        <sz val="11"/>
        <color theme="1"/>
        <rFont val="Sylfaen"/>
        <family val="1"/>
        <scheme val="minor"/>
      </rPr>
      <t>N2 დანართი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</si>
</sst>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Sylfaen"/>
      <family val="2"/>
      <scheme val="minor"/>
    </font>
    <font>
      <b/>
      <sz val="11"/>
      <color theme="1"/>
      <name val="Sylfaen"/>
      <family val="1"/>
      <scheme val="minor"/>
    </font>
    <font>
      <b/>
      <sz val="12"/>
      <color theme="1"/>
      <name val="Sylfaen"/>
      <family val="1"/>
      <scheme val="minor"/>
    </font>
    <font>
      <b/>
      <sz val="13"/>
      <color theme="1"/>
      <name val="Sylfaen"/>
      <family val="1"/>
      <scheme val="minor"/>
    </font>
    <font>
      <b/>
      <i/>
      <sz val="12"/>
      <color theme="1"/>
      <name val="Sylfaen"/>
      <family val="1"/>
      <scheme val="minor"/>
    </font>
    <font>
      <b/>
      <sz val="11"/>
      <color theme="1"/>
      <name val="Sylfaen"/>
      <family val="2"/>
      <scheme val="minor"/>
    </font>
    <font>
      <sz val="11"/>
      <color rgb="FFFF0000"/>
      <name val="Sylfaen"/>
      <family val="1"/>
      <scheme val="minor"/>
    </font>
    <font>
      <b/>
      <sz val="13"/>
      <color theme="1"/>
      <name val="Sylfaen"/>
      <family val="2"/>
      <scheme val="minor"/>
    </font>
    <font>
      <b/>
      <sz val="11"/>
      <name val="Sylfaen"/>
      <family val="1"/>
      <scheme val="minor"/>
    </font>
    <font>
      <b/>
      <sz val="13"/>
      <name val="Sylfaen"/>
      <family val="1"/>
      <scheme val="minor"/>
    </font>
    <font>
      <sz val="12"/>
      <color theme="1"/>
      <name val="Sylfaen"/>
      <family val="1"/>
      <scheme val="minor"/>
    </font>
    <font>
      <sz val="13"/>
      <color theme="1"/>
      <name val="Sylfaen"/>
      <family val="1"/>
      <scheme val="minor"/>
    </font>
    <font>
      <b/>
      <sz val="12"/>
      <name val="Sylfaen"/>
      <family val="1"/>
      <scheme val="minor"/>
    </font>
    <font>
      <b/>
      <sz val="12.9"/>
      <name val="Sylfaen"/>
      <family val="1"/>
      <scheme val="minor"/>
    </font>
    <font>
      <sz val="16"/>
      <color theme="1"/>
      <name val="Sylfaen"/>
      <family val="2"/>
      <scheme val="minor"/>
    </font>
    <font>
      <sz val="11"/>
      <color theme="1"/>
      <name val="Sylfaen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0" fontId="6" fillId="3" borderId="0" xfId="0" applyFont="1" applyFill="1"/>
    <xf numFmtId="3" fontId="7" fillId="0" borderId="1" xfId="0" applyNumberFormat="1" applyFont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3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1" fillId="0" borderId="0" xfId="0" applyFont="1"/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3" fontId="3" fillId="4" borderId="11" xfId="0" applyNumberFormat="1" applyFont="1" applyFill="1" applyBorder="1" applyAlignment="1">
      <alignment horizontal="center" vertical="center"/>
    </xf>
    <xf numFmtId="3" fontId="0" fillId="0" borderId="12" xfId="0" applyNumberFormat="1" applyBorder="1"/>
    <xf numFmtId="4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12" fillId="0" borderId="0" xfId="0" applyFont="1"/>
    <xf numFmtId="4" fontId="3" fillId="4" borderId="9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0" fontId="14" fillId="0" borderId="0" xfId="0" applyFont="1"/>
    <xf numFmtId="0" fontId="0" fillId="5" borderId="0" xfId="0" applyFill="1"/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/>
    </xf>
    <xf numFmtId="3" fontId="12" fillId="4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--%20&#4332;&#4314;&#4312;&#4323;&#4320;&#4312;%20&#4304;&#4316;&#4306;&#4304;&#4320;&#4312;&#4328;&#4312;\2.%20&#4305;&#4312;&#4323;&#4335;&#4308;&#4322;&#4312;&#4321;%20&#4328;&#4308;&#4321;&#4320;&#4323;&#4314;&#4308;&#4305;&#4304;-2023%20-&#4318;&#4320;&#4317;&#4306;&#4320;&#4304;&#4315;&#4304;%20&#4312;&#4316;&#4324;&#4320;&#4304;&#4321;&#4322;&#4320;&#4323;&#4325;&#4322;&#4323;&#4320;&#4323;&#4314;&#4312;%20&#4307;&#4304;%20&#4313;&#4304;&#4318;&#4312;&#4322;&#4304;&#4314;&#4323;&#4320;&#4312;.xlsx" TargetMode="External"/><Relationship Id="rId1" Type="http://schemas.openxmlformats.org/officeDocument/2006/relationships/externalLinkPath" Target="file:///D:\USER\Desktop\,,&#4305;&#4312;&#4323;&#4335;&#4308;&#4322;&#4312;&#4321;%20&#4328;&#4308;&#4321;&#4320;&#4323;&#4314;&#4308;&#4305;&#4312;&#4321;%20&#4332;&#4314;&#4312;&#4323;&#4320;&#4312;%20&#4304;&#4316;&#4306;&#4304;&#4320;&#4312;&#4328;&#4312;,,%20(2023%20&#4332;&#4308;&#4314;&#4312;)\2.%20&#4305;&#4312;&#4323;&#4335;&#4308;&#4322;&#4312;&#4321;%20&#4328;&#4308;&#4321;&#4320;&#4323;&#4314;&#4308;&#4305;&#4304;-2023%20-&#4318;&#4320;&#4317;&#4306;&#4320;&#4304;&#4315;&#4304;%20&#4312;&#4316;&#4324;&#4320;&#4304;&#4321;&#4322;&#4320;&#4323;&#4325;&#4322;&#4323;&#4320;&#4323;&#4314;&#4312;%20&#4307;&#4304;%20&#4313;&#4304;&#4318;&#4312;&#4322;&#4304;&#4314;&#4323;&#4320;&#4312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4.%20&#4305;&#4312;&#4323;&#4335;&#4308;&#4322;&#4312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%2027.04.2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Desktop\&#4305;&#4312;&#4323;&#4335;&#4308;&#4322;&#4312;%202023%20-%2028.11.22\2023\&#4305;&#4312;&#4323;&#4335;&#4308;&#4322;&#4312;-2023%20&#4324;&#4317;&#4320;&#4315;&#4304;\&#4305;&#4312;&#4323;&#4335;&#4308;&#4322;&#4312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4.%20&#4305;&#4312;&#4323;&#4335;&#4308;&#4322;&#4312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.xlsx" TargetMode="External"/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4.%20&#4305;&#4312;&#4323;&#4335;&#4308;&#4322;&#4312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--%20&#4332;&#4314;&#4312;&#4323;&#4320;&#4312;%20&#4304;&#4316;&#4306;&#4304;&#4320;&#4312;&#4328;&#4312;\4.%20&#4305;&#4312;&#4323;&#4335;&#4308;&#4322;&#4312;&#4321;%20&#4328;&#4308;&#4321;&#4320;&#4323;&#4314;&#4308;&#4305;&#4304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.xlsx" TargetMode="External"/><Relationship Id="rId1" Type="http://schemas.openxmlformats.org/officeDocument/2006/relationships/externalLinkPath" Target="file:///D:\USER\Desktop\,,&#4305;&#4312;&#4323;&#4335;&#4308;&#4322;&#4312;&#4321;%20&#4328;&#4308;&#4321;&#4320;&#4323;&#4314;&#4308;&#4305;&#4312;&#4321;%20&#4332;&#4314;&#4312;&#4323;&#4320;&#4312;%20&#4304;&#4316;&#4306;&#4304;&#4320;&#4312;&#4328;&#4312;,,%20(2023%20&#4332;&#4308;&#4314;&#4312;)\4.%20&#4305;&#4312;&#4323;&#4335;&#4308;&#4322;&#4312;&#4321;%20&#4328;&#4308;&#4321;&#4320;&#4323;&#4314;&#4308;&#4305;&#4304;-2023%20-&#4318;&#4320;&#4317;&#4306;&#4320;&#4304;&#4315;&#4304;%20&#4321;&#4322;&#4323;&#4307;&#4308;&#4316;&#4322;&#4311;&#4304;-&#4318;&#4320;&#4317;&#4324;.&#4321;&#4322;&#4323;&#4307;&#4308;&#4316;&#4322;&#4311;&#4304;%20&#4315;&#4334;&#4304;&#4320;&#4307;&#4304;&#4333;&#4308;&#4320;&#4304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&#4308;&#4305;&#4312;.xlsx" TargetMode="External"/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&#4308;&#4305;&#4312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--%20&#4332;&#4314;&#4312;&#4323;&#4320;&#4312;%20&#4304;&#4316;&#4306;&#4304;&#4320;&#4312;&#4328;&#4312;\1.%20&#4305;&#4312;&#4323;&#4335;&#4308;&#4322;&#4312;&#4321;%20&#4328;&#4308;&#4321;&#4320;&#4323;&#4314;&#4308;&#4305;&#4304;-2023%20-&#4318;&#4320;&#4317;&#4306;&#4320;&#4304;&#4315;&#4304;%20&#4324;&#4304;&#4313;&#4323;&#4314;&#4322;&#4308;&#4305;&#4312;.xlsx" TargetMode="External"/><Relationship Id="rId1" Type="http://schemas.openxmlformats.org/officeDocument/2006/relationships/externalLinkPath" Target="file:///D:\USER\Desktop\,,&#4305;&#4312;&#4323;&#4335;&#4308;&#4322;&#4312;&#4321;%20&#4328;&#4308;&#4321;&#4320;&#4323;&#4314;&#4308;&#4305;&#4312;&#4321;%20&#4332;&#4314;&#4312;&#4323;&#4320;&#4312;%20&#4304;&#4316;&#4306;&#4304;&#4320;&#4312;&#4328;&#4312;,,%20(2023%20&#4332;&#4308;&#4314;&#4312;)\1.%20&#4305;&#4312;&#4323;&#4335;&#4308;&#4322;&#4312;&#4321;%20&#4328;&#4308;&#4321;&#4320;&#4323;&#4314;&#4308;&#4305;&#4304;-2023%20-&#4318;&#4320;&#4317;&#4306;&#4320;&#4304;&#4315;&#4304;%20&#4324;&#4304;&#4313;&#4323;&#4314;&#4322;&#4308;&#4305;&#4312;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&#4308;&#4305;&#4312;%2015.05.23.xlsx" TargetMode="External"/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&#4308;&#4305;&#4312;%2015.05.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1.%20&#4305;&#4312;&#4323;&#4335;&#4308;&#4322;&#4312;-2023%20-&#4318;&#4320;&#4317;&#4306;&#4320;&#4304;&#4315;&#4304;%20&#4324;&#4304;&#4313;&#4323;&#4314;&#4322;&#4308;&#4305;&#4312;%2027.04.23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3.%20&#4305;&#4312;&#4323;&#4335;&#4308;&#4322;&#4312;-2023%20-&#4318;&#4320;&#4317;&#4306;&#4320;&#4304;&#4315;&#4304;%20&#4315;&#4304;&#4320;&#4311;&#4309;&#4304;%20&#4307;&#4304;%20&#4320;&#4308;&#4306;&#4323;&#4314;&#4312;&#4320;&#4308;&#4305;&#4304;.xlsx" TargetMode="External"/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3.%20&#4305;&#4312;&#4323;&#4335;&#4308;&#4322;&#4312;-2023%20-&#4318;&#4320;&#4317;&#4306;&#4320;&#4304;&#4315;&#4304;%20&#4315;&#4304;&#4320;&#4311;&#4309;&#4304;%20&#4307;&#4304;%20&#4320;&#4308;&#4306;&#4323;&#4314;&#4312;&#4320;&#4308;&#4305;&#4304;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--%20&#4332;&#4314;&#4312;&#4323;&#4320;&#4312;%20&#4304;&#4316;&#4306;&#4304;&#4320;&#4312;&#4328;&#4312;\3.%20&#4305;&#4312;&#4323;&#4335;&#4308;&#4322;&#4312;&#4321;%20&#4328;&#4308;&#4321;&#4320;&#4323;&#4314;&#4308;&#4305;&#4304;-2023%20-&#4318;&#4320;&#4317;&#4306;&#4320;&#4304;&#4315;&#4304;%20&#4315;&#4304;&#4320;&#4311;&#4309;&#4304;%20&#4307;&#4304;%20&#4320;&#4308;&#4306;&#4323;&#4314;&#4312;&#4320;&#4308;&#4305;&#4304;.xlsx" TargetMode="External"/><Relationship Id="rId1" Type="http://schemas.openxmlformats.org/officeDocument/2006/relationships/externalLinkPath" Target="file:///D:\USER\Desktop\,,&#4305;&#4312;&#4323;&#4335;&#4308;&#4322;&#4312;&#4321;%20&#4328;&#4308;&#4321;&#4320;&#4323;&#4314;&#4308;&#4305;&#4312;&#4321;%20&#4332;&#4314;&#4312;&#4323;&#4320;&#4312;%20&#4304;&#4316;&#4306;&#4304;&#4320;&#4312;&#4328;&#4312;,,%20(2023%20&#4332;&#4308;&#4314;&#4312;)\3.%20&#4305;&#4312;&#4323;&#4335;&#4308;&#4322;&#4312;&#4321;%20&#4328;&#4308;&#4321;&#4320;&#4323;&#4314;&#4308;&#4305;&#4304;-2023%20-&#4318;&#4320;&#4317;&#4306;&#4320;&#4304;&#4315;&#4304;%20&#4315;&#4304;&#4320;&#4311;&#4309;&#4304;%20&#4307;&#4304;%20&#4320;&#4308;&#4306;&#4323;&#4314;&#4312;&#4320;&#4308;&#4305;&#4304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2.%20&#4305;&#4312;&#4323;&#4335;&#4308;&#4322;&#4312;-2023%20-&#4318;&#4320;&#4317;&#4306;&#4320;&#4304;&#4315;&#4304;%20&#4312;&#4316;&#4324;&#4320;&#4304;&#4321;&#4322;&#4320;&#4323;&#4325;&#4322;&#4323;&#4320;&#4323;&#4314;&#4312;%20&#4307;&#4304;%20&#4313;&#4304;&#4318;&#4312;&#4322;&#4304;&#4314;&#4323;&#4320;&#4312;%2027.04.23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2.%20&#4305;&#4312;&#4323;&#4335;&#4308;&#4322;&#4312;-2023%20-&#4318;&#4320;&#4317;&#4306;&#4320;&#4304;&#4315;&#4304;%20&#4312;&#4316;&#4324;&#4320;&#4304;&#4321;&#4322;&#4320;&#4323;&#4325;&#4322;&#4323;&#4320;&#4323;&#4314;&#4312;%20&#4307;&#4304;%20&#4313;&#4304;&#4318;&#4312;&#4322;&#4304;&#4314;&#4323;&#4320;&#4312;.xlsx" TargetMode="External"/><Relationship Id="rId1" Type="http://schemas.openxmlformats.org/officeDocument/2006/relationships/externalLinkPath" Target="file:///D:\USER\Desktop\2023%20&#4332;&#4308;&#4314;&#4312;\-%20&#4305;&#4312;&#4323;&#4335;&#4308;&#4322;&#4312;%202023\2.%20&#4315;&#4317;&#4325;&#4315;&#4308;&#4307;&#4312;%20&#4305;&#4312;&#4323;&#4335;&#4308;&#4322;&#4312;%202023\2.%20&#4305;&#4312;&#4323;&#4335;&#4308;&#4322;&#4312;-2023%20-&#4318;&#4320;&#4317;&#4306;&#4320;&#4304;&#4315;&#4304;%20&#4312;&#4316;&#4324;&#4320;&#4304;&#4321;&#4322;&#4320;&#4323;&#4325;&#4322;&#4323;&#4320;&#4323;&#4314;&#4312;%20&#4307;&#4304;%20&#4313;&#4304;&#4318;&#4312;&#4322;&#4304;&#4314;&#4323;&#4320;&#43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პროგრამა-ფაკულტ"/>
      <sheetName val="ეკონ.და ბიზნ.ფაკულ"/>
      <sheetName val="საბუნ.მეცნ.და ჯანდაც.ფაკულტ"/>
      <sheetName val="ჰუმანიტ. მეცნ.ფაკულ"/>
      <sheetName val="ზუსტ მეცნ.და განათლ. ფაკულ "/>
      <sheetName val="იურიდ.და სოც.მეცნ.ფაკულტ"/>
      <sheetName val="ტურიზმის ფაკულტეტი"/>
      <sheetName val="ტექნოლოგიური ფაკულტ"/>
      <sheetName val="პროფესიული"/>
      <sheetName val="ფიტოპათ "/>
      <sheetName val="აგრარული და მემბრ"/>
      <sheetName val="ნიკო ბერძ"/>
      <sheetName val="შიდა საუნივერს.გრანტ"/>
    </sheetNames>
    <sheetDataSet>
      <sheetData sheetId="0">
        <row r="8">
          <cell r="F8">
            <v>1477559</v>
          </cell>
          <cell r="H8">
            <v>0</v>
          </cell>
          <cell r="I8">
            <v>0</v>
          </cell>
        </row>
        <row r="9">
          <cell r="H9">
            <v>0</v>
          </cell>
          <cell r="I9">
            <v>0</v>
          </cell>
        </row>
        <row r="10">
          <cell r="F10">
            <v>3006325</v>
          </cell>
          <cell r="I10">
            <v>0</v>
          </cell>
        </row>
        <row r="11">
          <cell r="F11">
            <v>2116500</v>
          </cell>
        </row>
        <row r="12">
          <cell r="F12">
            <v>1392001</v>
          </cell>
          <cell r="H12">
            <v>0</v>
          </cell>
          <cell r="I12">
            <v>0</v>
          </cell>
        </row>
        <row r="13">
          <cell r="F13">
            <v>812020</v>
          </cell>
          <cell r="G13">
            <v>90000</v>
          </cell>
          <cell r="H13">
            <v>0</v>
          </cell>
          <cell r="I13">
            <v>0</v>
          </cell>
        </row>
        <row r="14">
          <cell r="F14">
            <v>1477537</v>
          </cell>
          <cell r="G14">
            <v>20000</v>
          </cell>
          <cell r="H14">
            <v>0</v>
          </cell>
          <cell r="I14">
            <v>0</v>
          </cell>
        </row>
        <row r="15">
          <cell r="F15">
            <v>466724</v>
          </cell>
          <cell r="G15">
            <v>321000</v>
          </cell>
          <cell r="H15">
            <v>0</v>
          </cell>
          <cell r="I15">
            <v>0</v>
          </cell>
        </row>
        <row r="16">
          <cell r="F16">
            <v>388497</v>
          </cell>
          <cell r="G16">
            <v>367100</v>
          </cell>
          <cell r="H16">
            <v>0</v>
          </cell>
          <cell r="I16">
            <v>0</v>
          </cell>
        </row>
        <row r="17">
          <cell r="F17">
            <v>244986</v>
          </cell>
          <cell r="I17">
            <v>0</v>
          </cell>
        </row>
        <row r="18">
          <cell r="F18">
            <v>567495</v>
          </cell>
          <cell r="G18">
            <v>0</v>
          </cell>
          <cell r="I18">
            <v>0</v>
          </cell>
        </row>
        <row r="19">
          <cell r="G19">
            <v>0</v>
          </cell>
          <cell r="H19">
            <v>0</v>
          </cell>
          <cell r="I1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ინფრასტრუქტურული განვ"/>
      <sheetName val="IT ტექნოლოგიები"/>
      <sheetName val="მიმდ და კაპიტ"/>
    </sheetNames>
    <sheetDataSet>
      <sheetData sheetId="0">
        <row r="8">
          <cell r="N8">
            <v>0</v>
          </cell>
          <cell r="R8">
            <v>0</v>
          </cell>
          <cell r="V8">
            <v>0</v>
          </cell>
          <cell r="Z8">
            <v>0</v>
          </cell>
          <cell r="AD8">
            <v>258315.8</v>
          </cell>
          <cell r="AH8">
            <v>0</v>
          </cell>
          <cell r="AL8">
            <v>0</v>
          </cell>
          <cell r="AP8">
            <v>0</v>
          </cell>
          <cell r="AT8">
            <v>41140</v>
          </cell>
          <cell r="AX8">
            <v>0</v>
          </cell>
          <cell r="BB8">
            <v>0</v>
          </cell>
          <cell r="BF8">
            <v>0</v>
          </cell>
          <cell r="BJ8">
            <v>0</v>
          </cell>
          <cell r="BN8">
            <v>0</v>
          </cell>
          <cell r="BR8">
            <v>0</v>
          </cell>
          <cell r="BV8">
            <v>0</v>
          </cell>
        </row>
        <row r="9">
          <cell r="N9">
            <v>68987.26999999999</v>
          </cell>
          <cell r="R9">
            <v>0</v>
          </cell>
          <cell r="V9">
            <v>0</v>
          </cell>
          <cell r="Z9">
            <v>0</v>
          </cell>
          <cell r="AD9">
            <v>337595.94</v>
          </cell>
          <cell r="AH9">
            <v>0</v>
          </cell>
          <cell r="AL9">
            <v>0</v>
          </cell>
          <cell r="AP9">
            <v>0</v>
          </cell>
          <cell r="AT9">
            <v>312385.15000000002</v>
          </cell>
          <cell r="AX9">
            <v>0</v>
          </cell>
          <cell r="BB9">
            <v>0</v>
          </cell>
          <cell r="BF9">
            <v>0</v>
          </cell>
          <cell r="BJ9">
            <v>1085475.52</v>
          </cell>
          <cell r="BN9">
            <v>0</v>
          </cell>
          <cell r="BR9">
            <v>0</v>
          </cell>
          <cell r="BV9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პროგრამა-სტუდენტ. მხარდაჭერა"/>
      <sheetName val="საგან და სამეც. აქტ. მხარდაჭ"/>
      <sheetName val="კულტ. და სპორტ. აქტ.მხარდაჭა"/>
    </sheetNames>
    <sheetDataSet>
      <sheetData sheetId="0"/>
      <sheetData sheetId="1">
        <row r="21">
          <cell r="D21">
            <v>146000</v>
          </cell>
        </row>
      </sheetData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პროგრამა-სტუდენტ. მხარდაჭერა"/>
      <sheetName val="საგან და სამეც. აქტ. მხარდაჭ"/>
      <sheetName val="კულტ. და სპორტ. აქტ.მხარდაჭა"/>
    </sheetNames>
    <sheetDataSet>
      <sheetData sheetId="0">
        <row r="8">
          <cell r="F8">
            <v>125000</v>
          </cell>
          <cell r="G8">
            <v>0</v>
          </cell>
          <cell r="I8">
            <v>0</v>
          </cell>
        </row>
        <row r="9">
          <cell r="G9">
            <v>0</v>
          </cell>
          <cell r="H9">
            <v>0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სტუდენტ. მხარდაჭერა"/>
      <sheetName val="საგან და სამეც. აქტ. მხარდაჭ"/>
      <sheetName val="კულტ. და სპორტ. აქტ.მხარდაჭა"/>
    </sheetNames>
    <sheetDataSet>
      <sheetData sheetId="0">
        <row r="8">
          <cell r="H8">
            <v>617200</v>
          </cell>
        </row>
        <row r="9">
          <cell r="F9">
            <v>171801</v>
          </cell>
        </row>
        <row r="10">
          <cell r="I10">
            <v>50400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სტუდენტ. მხარდაჭერა"/>
      <sheetName val="საგან და სამეც. აქტ. მხარდაჭ"/>
      <sheetName val="კულტ. და სპორტ. აქტ.მხარდაჭა"/>
    </sheetNames>
    <sheetDataSet>
      <sheetData sheetId="0">
        <row r="8">
          <cell r="N8">
            <v>3000</v>
          </cell>
          <cell r="R8">
            <v>0</v>
          </cell>
          <cell r="Z8">
            <v>0</v>
          </cell>
          <cell r="AD8">
            <v>48071.1</v>
          </cell>
          <cell r="AH8">
            <v>0</v>
          </cell>
          <cell r="AP8">
            <v>0</v>
          </cell>
          <cell r="AT8">
            <v>16333</v>
          </cell>
          <cell r="AX8">
            <v>0</v>
          </cell>
          <cell r="BF8">
            <v>0</v>
          </cell>
          <cell r="BJ8">
            <v>36707</v>
          </cell>
          <cell r="BN8">
            <v>0</v>
          </cell>
          <cell r="BV8">
            <v>0</v>
          </cell>
        </row>
        <row r="9">
          <cell r="N9">
            <v>14178.75</v>
          </cell>
          <cell r="R9">
            <v>0</v>
          </cell>
          <cell r="Z9">
            <v>0</v>
          </cell>
          <cell r="AD9">
            <v>41267.410000000003</v>
          </cell>
          <cell r="AH9">
            <v>0</v>
          </cell>
          <cell r="AI9">
            <v>0</v>
          </cell>
          <cell r="AL9">
            <v>0</v>
          </cell>
          <cell r="AP9">
            <v>22314.9</v>
          </cell>
          <cell r="AT9">
            <v>12880.13</v>
          </cell>
          <cell r="AX9">
            <v>0</v>
          </cell>
          <cell r="BB9">
            <v>0</v>
          </cell>
          <cell r="BF9">
            <v>9235.9600000000009</v>
          </cell>
          <cell r="BJ9">
            <v>53462.399999999994</v>
          </cell>
          <cell r="BN9">
            <v>0</v>
          </cell>
          <cell r="BR9">
            <v>0</v>
          </cell>
          <cell r="BV9">
            <v>14391.47</v>
          </cell>
        </row>
        <row r="10">
          <cell r="V10">
            <v>67200</v>
          </cell>
          <cell r="AL10">
            <v>120000</v>
          </cell>
          <cell r="BB10">
            <v>30000</v>
          </cell>
          <cell r="BR10">
            <v>387559.94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ფაკულტ"/>
      <sheetName val="ეკონ.და ბიზნ.ფაკულ"/>
      <sheetName val="საბუნ.მეცნ.და ჯანდაც.ფაკულტ"/>
      <sheetName val="ჰუმანიტ. მეცნ.ფაკულ"/>
      <sheetName val="ზუსტ მეცნ.და განათლ. ფაკულ "/>
      <sheetName val="იურიდ.და სოც.მეცნ.ფაკულტ"/>
      <sheetName val="ტურიზმის ფაკულტეტი"/>
      <sheetName val="ტექნოლოგიური ფაკულტ"/>
      <sheetName val="პროფესიული"/>
      <sheetName val="ფიტოპათ "/>
      <sheetName val="აგრარული და მემბრ"/>
      <sheetName val="ნიკო ბერძ"/>
      <sheetName val="შიდა საუნივერს.გრანტ"/>
    </sheetNames>
    <sheetDataSet>
      <sheetData sheetId="0">
        <row r="8">
          <cell r="G8">
            <v>30920</v>
          </cell>
        </row>
        <row r="9">
          <cell r="F9">
            <v>4194890</v>
          </cell>
          <cell r="G9">
            <v>25750</v>
          </cell>
        </row>
      </sheetData>
      <sheetData sheetId="1"/>
      <sheetData sheetId="2"/>
      <sheetData sheetId="3"/>
      <sheetData sheetId="4">
        <row r="39">
          <cell r="E39">
            <v>62710</v>
          </cell>
          <cell r="F39">
            <v>20000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29">
          <cell r="E29">
            <v>431220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ფაკულტ"/>
      <sheetName val="ეკონ.და ბიზნ.ფაკულ"/>
      <sheetName val="საბუნ.მეცნ.და ჯანდაც.ფაკულტ"/>
      <sheetName val="ჰუმანიტ. მეცნ.ფაკულ"/>
      <sheetName val="ზუსტ მეცნ.და განათლ. ფაკულ "/>
      <sheetName val="იურიდ.და სოც.მეცნ.ფაკულტ"/>
      <sheetName val="ტურიზმის ფაკულტეტი"/>
      <sheetName val="ტექნოლოგიური ფაკულტ"/>
      <sheetName val="პროფესიული"/>
      <sheetName val="ფიტოპათ "/>
      <sheetName val="აგრარული და მემბრ"/>
      <sheetName val="ნიკო ბერძ"/>
      <sheetName val="შიდა საუნივერს.გრანტ"/>
    </sheetNames>
    <sheetDataSet>
      <sheetData sheetId="0">
        <row r="8">
          <cell r="N8">
            <v>275459.21000000002</v>
          </cell>
          <cell r="R8">
            <v>0</v>
          </cell>
          <cell r="V8">
            <v>0</v>
          </cell>
          <cell r="Z8">
            <v>0</v>
          </cell>
          <cell r="AD8">
            <v>284899.27999999997</v>
          </cell>
          <cell r="AH8">
            <v>0</v>
          </cell>
          <cell r="AL8">
            <v>0</v>
          </cell>
          <cell r="AP8">
            <v>0</v>
          </cell>
          <cell r="AT8">
            <v>339666.51</v>
          </cell>
          <cell r="AX8">
            <v>8375</v>
          </cell>
          <cell r="BB8">
            <v>0</v>
          </cell>
          <cell r="BF8">
            <v>0</v>
          </cell>
          <cell r="BJ8">
            <v>286998.62</v>
          </cell>
          <cell r="BN8">
            <v>19666.16</v>
          </cell>
          <cell r="BR8">
            <v>0</v>
          </cell>
          <cell r="BV8">
            <v>0</v>
          </cell>
        </row>
        <row r="9">
          <cell r="N9">
            <v>809338.75</v>
          </cell>
          <cell r="R9">
            <v>0</v>
          </cell>
          <cell r="V9">
            <v>0</v>
          </cell>
          <cell r="Z9">
            <v>0</v>
          </cell>
          <cell r="AD9">
            <v>965105.58000000007</v>
          </cell>
          <cell r="AH9">
            <v>0</v>
          </cell>
          <cell r="AL9">
            <v>0</v>
          </cell>
          <cell r="AP9">
            <v>0</v>
          </cell>
          <cell r="AT9">
            <v>1110019.2799999998</v>
          </cell>
          <cell r="AX9">
            <v>0</v>
          </cell>
          <cell r="BB9">
            <v>0</v>
          </cell>
          <cell r="BF9">
            <v>0</v>
          </cell>
          <cell r="BJ9">
            <v>1279159.2399999998</v>
          </cell>
          <cell r="BN9">
            <v>0</v>
          </cell>
          <cell r="BR9">
            <v>0</v>
          </cell>
          <cell r="BV9">
            <v>0</v>
          </cell>
        </row>
        <row r="10">
          <cell r="N10">
            <v>607410.84000000008</v>
          </cell>
          <cell r="R10">
            <v>0</v>
          </cell>
          <cell r="V10">
            <v>0</v>
          </cell>
          <cell r="Z10">
            <v>0</v>
          </cell>
          <cell r="AD10">
            <v>714641.03999999992</v>
          </cell>
          <cell r="AH10">
            <v>0</v>
          </cell>
          <cell r="AL10">
            <v>0</v>
          </cell>
          <cell r="AP10">
            <v>0</v>
          </cell>
          <cell r="AT10">
            <v>695487.46</v>
          </cell>
          <cell r="AX10">
            <v>24984.57</v>
          </cell>
          <cell r="BB10">
            <v>0</v>
          </cell>
          <cell r="BF10">
            <v>0</v>
          </cell>
          <cell r="BJ10">
            <v>755281.57000000007</v>
          </cell>
          <cell r="BN10">
            <v>0</v>
          </cell>
          <cell r="BR10">
            <v>0</v>
          </cell>
          <cell r="BV10">
            <v>0</v>
          </cell>
        </row>
        <row r="11">
          <cell r="N11">
            <v>390728.68</v>
          </cell>
          <cell r="R11">
            <v>0</v>
          </cell>
          <cell r="V11">
            <v>0</v>
          </cell>
          <cell r="Z11">
            <v>0</v>
          </cell>
          <cell r="AD11">
            <v>522058.1</v>
          </cell>
          <cell r="AH11">
            <v>0</v>
          </cell>
          <cell r="AL11">
            <v>15000</v>
          </cell>
          <cell r="AP11">
            <v>4400</v>
          </cell>
          <cell r="AT11">
            <v>429439.55</v>
          </cell>
          <cell r="AX11">
            <v>35747.43</v>
          </cell>
          <cell r="BB11">
            <v>3050</v>
          </cell>
          <cell r="BJ11">
            <v>522484.49000000011</v>
          </cell>
          <cell r="BN11">
            <v>23105.5</v>
          </cell>
          <cell r="BR11">
            <v>0</v>
          </cell>
          <cell r="BV11">
            <v>0</v>
          </cell>
        </row>
        <row r="12">
          <cell r="N12">
            <v>262181.05</v>
          </cell>
          <cell r="R12">
            <v>0</v>
          </cell>
          <cell r="V12">
            <v>0</v>
          </cell>
          <cell r="Z12">
            <v>0</v>
          </cell>
          <cell r="AD12">
            <v>340376.94000000006</v>
          </cell>
          <cell r="AH12">
            <v>2200</v>
          </cell>
          <cell r="AL12">
            <v>0</v>
          </cell>
          <cell r="AP12">
            <v>0</v>
          </cell>
          <cell r="AT12">
            <v>325741.47000000009</v>
          </cell>
          <cell r="AX12">
            <v>17568.57</v>
          </cell>
          <cell r="BB12">
            <v>0</v>
          </cell>
          <cell r="BF12">
            <v>0</v>
          </cell>
          <cell r="BJ12">
            <v>333809.98</v>
          </cell>
          <cell r="BN12">
            <v>0</v>
          </cell>
          <cell r="BR12">
            <v>0</v>
          </cell>
          <cell r="BV12">
            <v>0</v>
          </cell>
        </row>
        <row r="13">
          <cell r="N13">
            <v>131743.69</v>
          </cell>
          <cell r="R13">
            <v>0</v>
          </cell>
          <cell r="V13">
            <v>0</v>
          </cell>
          <cell r="Z13">
            <v>0</v>
          </cell>
          <cell r="AD13">
            <v>166051.40999999997</v>
          </cell>
          <cell r="AH13">
            <v>83720</v>
          </cell>
          <cell r="AL13">
            <v>0</v>
          </cell>
          <cell r="AP13">
            <v>0</v>
          </cell>
          <cell r="AT13">
            <v>149273.41999999998</v>
          </cell>
          <cell r="AX13">
            <v>0</v>
          </cell>
          <cell r="BB13">
            <v>0</v>
          </cell>
          <cell r="BJ13">
            <v>115516.70000000001</v>
          </cell>
          <cell r="BN13">
            <v>0</v>
          </cell>
          <cell r="BR13">
            <v>0</v>
          </cell>
          <cell r="BV13">
            <v>0</v>
          </cell>
        </row>
        <row r="14">
          <cell r="N14">
            <v>264723.33999999997</v>
          </cell>
          <cell r="R14">
            <v>0</v>
          </cell>
          <cell r="V14">
            <v>0</v>
          </cell>
          <cell r="Z14">
            <v>0</v>
          </cell>
          <cell r="AD14">
            <v>345229.58</v>
          </cell>
          <cell r="AH14">
            <v>0</v>
          </cell>
          <cell r="AL14">
            <v>0</v>
          </cell>
          <cell r="AP14">
            <v>0</v>
          </cell>
          <cell r="AT14">
            <v>292913.33</v>
          </cell>
          <cell r="AX14">
            <v>0</v>
          </cell>
          <cell r="BB14">
            <v>0</v>
          </cell>
          <cell r="BJ14">
            <v>343240.88</v>
          </cell>
          <cell r="BN14">
            <v>0</v>
          </cell>
          <cell r="BR14">
            <v>0</v>
          </cell>
          <cell r="BV14">
            <v>0</v>
          </cell>
        </row>
        <row r="15">
          <cell r="N15">
            <v>77560</v>
          </cell>
          <cell r="R15">
            <v>80250</v>
          </cell>
          <cell r="V15">
            <v>0</v>
          </cell>
          <cell r="Z15">
            <v>0</v>
          </cell>
          <cell r="AD15">
            <v>80737.460000000006</v>
          </cell>
          <cell r="AH15">
            <v>80250</v>
          </cell>
          <cell r="AL15">
            <v>0</v>
          </cell>
          <cell r="AP15">
            <v>0</v>
          </cell>
          <cell r="AT15">
            <v>127604.82</v>
          </cell>
          <cell r="AX15">
            <v>80250</v>
          </cell>
          <cell r="BB15">
            <v>0</v>
          </cell>
          <cell r="BF15">
            <v>0</v>
          </cell>
          <cell r="BJ15">
            <v>83311.690000000031</v>
          </cell>
          <cell r="BN15">
            <v>80250</v>
          </cell>
          <cell r="BR15">
            <v>0</v>
          </cell>
          <cell r="BV15">
            <v>0</v>
          </cell>
        </row>
        <row r="16">
          <cell r="N16">
            <v>70890</v>
          </cell>
          <cell r="R16">
            <v>91770</v>
          </cell>
          <cell r="V16">
            <v>0</v>
          </cell>
          <cell r="Z16">
            <v>0</v>
          </cell>
          <cell r="AD16">
            <v>81942.600000000006</v>
          </cell>
          <cell r="AH16">
            <v>91770</v>
          </cell>
          <cell r="AL16">
            <v>0</v>
          </cell>
          <cell r="AP16">
            <v>0</v>
          </cell>
          <cell r="AT16">
            <v>69487.210000000021</v>
          </cell>
          <cell r="AX16">
            <v>91770</v>
          </cell>
          <cell r="BB16">
            <v>0</v>
          </cell>
          <cell r="BF16">
            <v>0</v>
          </cell>
          <cell r="BJ16">
            <v>131414.53</v>
          </cell>
          <cell r="BN16">
            <v>91770</v>
          </cell>
          <cell r="BR16">
            <v>0</v>
          </cell>
          <cell r="BV16">
            <v>0</v>
          </cell>
        </row>
        <row r="17">
          <cell r="N17">
            <v>51342</v>
          </cell>
          <cell r="R17">
            <v>75300</v>
          </cell>
          <cell r="V17">
            <v>0</v>
          </cell>
          <cell r="Z17">
            <v>0</v>
          </cell>
          <cell r="AD17">
            <v>47312.2</v>
          </cell>
          <cell r="AH17">
            <v>75300</v>
          </cell>
          <cell r="AL17">
            <v>0</v>
          </cell>
          <cell r="AP17">
            <v>0</v>
          </cell>
          <cell r="AT17">
            <v>58368.950000000012</v>
          </cell>
          <cell r="AX17">
            <v>97465</v>
          </cell>
          <cell r="BB17">
            <v>3700</v>
          </cell>
          <cell r="BF17">
            <v>0</v>
          </cell>
          <cell r="BJ17">
            <v>74488.14</v>
          </cell>
          <cell r="BN17">
            <v>164523.5</v>
          </cell>
          <cell r="BR17">
            <v>13941.8</v>
          </cell>
          <cell r="BV17">
            <v>0</v>
          </cell>
        </row>
        <row r="18">
          <cell r="N18">
            <v>79526.600000000006</v>
          </cell>
          <cell r="R18">
            <v>0</v>
          </cell>
          <cell r="V18">
            <v>0</v>
          </cell>
          <cell r="Z18">
            <v>0</v>
          </cell>
          <cell r="AD18">
            <v>93311.5</v>
          </cell>
          <cell r="AH18">
            <v>0</v>
          </cell>
          <cell r="AL18">
            <v>5070</v>
          </cell>
          <cell r="AP18">
            <v>0</v>
          </cell>
          <cell r="AT18">
            <v>117231.28999999998</v>
          </cell>
          <cell r="AX18">
            <v>0</v>
          </cell>
          <cell r="BB18">
            <v>0</v>
          </cell>
          <cell r="BF18">
            <v>0</v>
          </cell>
          <cell r="BJ18">
            <v>130810.48000000001</v>
          </cell>
          <cell r="BN18">
            <v>0</v>
          </cell>
          <cell r="BR18">
            <v>12350</v>
          </cell>
          <cell r="BV18">
            <v>0</v>
          </cell>
        </row>
        <row r="19">
          <cell r="N19">
            <v>1800</v>
          </cell>
          <cell r="R19">
            <v>0</v>
          </cell>
          <cell r="V19">
            <v>0</v>
          </cell>
          <cell r="Z19">
            <v>0</v>
          </cell>
          <cell r="AD19">
            <v>43381.074999999997</v>
          </cell>
          <cell r="AH19">
            <v>0</v>
          </cell>
          <cell r="AL19">
            <v>0</v>
          </cell>
          <cell r="AP19">
            <v>0</v>
          </cell>
          <cell r="AT19">
            <v>65390.97</v>
          </cell>
          <cell r="AX19">
            <v>0</v>
          </cell>
          <cell r="BB19">
            <v>0</v>
          </cell>
          <cell r="BF19">
            <v>0</v>
          </cell>
          <cell r="BJ19">
            <v>81521.22</v>
          </cell>
          <cell r="BN19">
            <v>0</v>
          </cell>
          <cell r="BR19">
            <v>0</v>
          </cell>
          <cell r="BV1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ფაკულტ"/>
      <sheetName val="ეკონ.და ბიზნ.ფაკულ"/>
      <sheetName val="საბუნ.მეცნ.და ჯანდაც.ფაკულტ"/>
      <sheetName val="ჰუმანიტ. მეცნ.ფაკულ"/>
      <sheetName val="ზუსტ მეცნ.და განათლ. ფაკულ "/>
      <sheetName val="იურიდ.და სოც.მეცნ.ფაკულტ"/>
      <sheetName val="ტურიზმის ფაკულტეტი"/>
      <sheetName val="ტექნოლოგიური ფაკულტ"/>
      <sheetName val="პროფესიული"/>
      <sheetName val="ფიტოპათ "/>
      <sheetName val="აგრარული და მემბრ"/>
      <sheetName val="ნიკო ბერძ"/>
      <sheetName val="შიდა საუნივერს.გრანტ"/>
    </sheetNames>
    <sheetDataSet>
      <sheetData sheetId="0">
        <row r="10">
          <cell r="G10">
            <v>25000</v>
          </cell>
          <cell r="H10">
            <v>0</v>
          </cell>
        </row>
        <row r="11">
          <cell r="H11">
            <v>20000</v>
          </cell>
          <cell r="I11">
            <v>4400</v>
          </cell>
        </row>
        <row r="12">
          <cell r="G12">
            <v>20000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პროგრამა-ფაკულტ"/>
      <sheetName val="ეკონ.და ბიზნ.ფაკულ"/>
      <sheetName val="საბუნ.მეცნ.და ჯანდაც.ფაკულტ"/>
      <sheetName val="ჰუმანიტ. მეცნ.ფაკულ"/>
      <sheetName val="ზუსტ მეცნ.და განათლ. ფაკულ "/>
      <sheetName val="იურიდ.და სოც.მეცნ.ფაკულტ"/>
      <sheetName val="ტურიზმის ფაკულტეტი"/>
      <sheetName val="ტექნოლოგიური ფაკულტ"/>
      <sheetName val="პროფესიული"/>
      <sheetName val="ფიტოპათ "/>
      <sheetName val="აგრარული და მემბრ"/>
      <sheetName val="ნიკო ბერძ"/>
      <sheetName val="შიდა საუნივერს.გრან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52935</v>
          </cell>
        </row>
      </sheetData>
      <sheetData sheetId="9"/>
      <sheetData sheetId="10"/>
      <sheetData sheetId="11"/>
      <sheetData sheetId="12">
        <row r="122">
          <cell r="D122">
            <v>269350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მართვა და რეგულირება"/>
      <sheetName val="ადმინ.მხარდაჭერა"/>
      <sheetName val="ხარისხ. უზრუნვ."/>
    </sheetNames>
    <sheetDataSet>
      <sheetData sheetId="0">
        <row r="8">
          <cell r="F8">
            <v>7248604.5</v>
          </cell>
          <cell r="G8">
            <v>100000</v>
          </cell>
          <cell r="H8">
            <v>15000</v>
          </cell>
          <cell r="I8">
            <v>0</v>
          </cell>
        </row>
        <row r="9">
          <cell r="F9">
            <v>539150</v>
          </cell>
          <cell r="G9">
            <v>0</v>
          </cell>
          <cell r="H9">
            <v>0</v>
          </cell>
          <cell r="I9">
            <v>2777587.31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მართვა და რეგულირება"/>
      <sheetName val="ადმინ.მხარდაჭერა"/>
      <sheetName val="ხარისხ. უზრუნვ."/>
    </sheetNames>
    <sheetDataSet>
      <sheetData sheetId="0">
        <row r="8">
          <cell r="N8">
            <v>1623252.31</v>
          </cell>
          <cell r="R8">
            <v>5860</v>
          </cell>
          <cell r="V8">
            <v>3750</v>
          </cell>
          <cell r="Z8">
            <v>0</v>
          </cell>
          <cell r="AD8">
            <v>1532778.2200000004</v>
          </cell>
          <cell r="AH8">
            <v>10430</v>
          </cell>
          <cell r="AL8">
            <v>3750</v>
          </cell>
          <cell r="AP8">
            <v>0</v>
          </cell>
          <cell r="AT8">
            <v>1508593.46</v>
          </cell>
          <cell r="AX8">
            <v>0</v>
          </cell>
          <cell r="BB8">
            <v>2500</v>
          </cell>
          <cell r="BF8">
            <v>0</v>
          </cell>
          <cell r="BJ8">
            <v>1582049.0999999996</v>
          </cell>
          <cell r="BN8">
            <v>3000</v>
          </cell>
          <cell r="BR8">
            <v>5000</v>
          </cell>
          <cell r="BV8">
            <v>0</v>
          </cell>
        </row>
        <row r="9">
          <cell r="N9">
            <v>40369.01</v>
          </cell>
          <cell r="R9">
            <v>0</v>
          </cell>
          <cell r="V9">
            <v>0</v>
          </cell>
          <cell r="Z9">
            <v>398657.2</v>
          </cell>
          <cell r="AD9">
            <v>12446.11</v>
          </cell>
          <cell r="AH9">
            <v>0</v>
          </cell>
          <cell r="AL9">
            <v>0</v>
          </cell>
          <cell r="AP9">
            <v>452781.12</v>
          </cell>
          <cell r="AT9">
            <v>36983.94</v>
          </cell>
          <cell r="AX9">
            <v>0</v>
          </cell>
          <cell r="BB9">
            <v>0</v>
          </cell>
          <cell r="BF9">
            <v>411239.02</v>
          </cell>
          <cell r="BJ9">
            <v>39892.42</v>
          </cell>
          <cell r="BN9">
            <v>0</v>
          </cell>
          <cell r="BR9">
            <v>0</v>
          </cell>
          <cell r="BV9">
            <v>526390.66999999993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პროგრამა-ინფრასტრუქტურული განვ"/>
      <sheetName val="IT ტექნოლოგიები"/>
      <sheetName val="მიმდ და კაპიტ"/>
    </sheetNames>
    <sheetDataSet>
      <sheetData sheetId="0"/>
      <sheetData sheetId="1">
        <row r="17">
          <cell r="D17">
            <v>340000</v>
          </cell>
        </row>
      </sheetData>
      <sheetData sheetId="2">
        <row r="19">
          <cell r="D19">
            <v>2325250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პროგრამა-ინფრასტრუქტურული განვ"/>
      <sheetName val="IT ტექნოლოგიები"/>
      <sheetName val="მიმდ და კაპიტ"/>
    </sheetNames>
    <sheetDataSet>
      <sheetData sheetId="0">
        <row r="8">
          <cell r="G8">
            <v>0</v>
          </cell>
          <cell r="H8">
            <v>0</v>
          </cell>
          <cell r="I8">
            <v>0</v>
          </cell>
        </row>
        <row r="9">
          <cell r="G9">
            <v>584040</v>
          </cell>
          <cell r="H9">
            <v>0</v>
          </cell>
          <cell r="I9">
            <v>0</v>
          </cell>
        </row>
      </sheetData>
      <sheetData sheetId="1"/>
      <sheetData sheetId="2">
        <row r="19">
          <cell r="D19">
            <v>2437449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D99FE-F258-4673-8DA4-1F70EA8BDB05}">
  <sheetPr>
    <pageSetUpPr fitToPage="1"/>
  </sheetPr>
  <dimension ref="A1:R54"/>
  <sheetViews>
    <sheetView tabSelected="1" view="pageBreakPreview" zoomScaleNormal="100" zoomScaleSheetLayoutView="100" workbookViewId="0">
      <selection activeCell="Q12" sqref="Q12"/>
    </sheetView>
  </sheetViews>
  <sheetFormatPr defaultRowHeight="15" x14ac:dyDescent="0.25"/>
  <cols>
    <col min="6" max="6" width="8.875" customWidth="1"/>
    <col min="7" max="7" width="15.375" customWidth="1"/>
    <col min="8" max="8" width="16.25" customWidth="1"/>
    <col min="9" max="9" width="14.625" customWidth="1"/>
    <col min="10" max="10" width="14" customWidth="1"/>
    <col min="11" max="11" width="17.75" customWidth="1"/>
    <col min="12" max="12" width="18.5" customWidth="1"/>
    <col min="13" max="13" width="18" customWidth="1"/>
    <col min="14" max="14" width="14.125" customWidth="1"/>
    <col min="15" max="15" width="17.125" customWidth="1"/>
    <col min="16" max="16" width="17.75" customWidth="1"/>
    <col min="17" max="17" width="22.625" customWidth="1"/>
    <col min="18" max="18" width="19.75" customWidth="1"/>
  </cols>
  <sheetData>
    <row r="1" spans="1:17" ht="48.75" customHeight="1" x14ac:dyDescent="0.25">
      <c r="C1" s="74" t="s">
        <v>41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7" ht="40.5" customHeight="1" x14ac:dyDescent="0.25">
      <c r="A2" s="71" t="s">
        <v>40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7" ht="18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7" ht="24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7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7" ht="18.75" customHeight="1" x14ac:dyDescent="0.35">
      <c r="A6" s="52" t="s">
        <v>0</v>
      </c>
      <c r="B6" s="52"/>
      <c r="C6" s="52"/>
      <c r="D6" s="52"/>
      <c r="E6" s="52"/>
      <c r="F6" s="52"/>
      <c r="G6" s="52"/>
      <c r="H6" s="52"/>
      <c r="I6" s="52"/>
      <c r="J6" s="59">
        <f>K45+K38+K32+K26</f>
        <v>32932150.810000002</v>
      </c>
      <c r="K6" s="60"/>
      <c r="L6" s="49" t="s">
        <v>32</v>
      </c>
      <c r="M6" s="50"/>
      <c r="N6" s="50"/>
      <c r="O6" s="50"/>
      <c r="P6" s="36">
        <f>P26+P32+P38+P45</f>
        <v>27180184.574999999</v>
      </c>
    </row>
    <row r="7" spans="1:17" ht="8.25" customHeight="1" x14ac:dyDescent="0.35">
      <c r="A7" s="11"/>
      <c r="B7" s="11"/>
      <c r="C7" s="11"/>
      <c r="D7" s="11"/>
      <c r="E7" s="11"/>
      <c r="F7" s="11"/>
      <c r="G7" s="11"/>
      <c r="H7" s="11"/>
      <c r="I7" s="11"/>
      <c r="J7" s="39"/>
      <c r="K7" s="39"/>
      <c r="L7" s="11"/>
      <c r="M7" s="11"/>
      <c r="N7" s="11"/>
      <c r="O7" s="11"/>
      <c r="P7" s="37"/>
    </row>
    <row r="8" spans="1:17" ht="20.25" customHeight="1" x14ac:dyDescent="0.35">
      <c r="A8" s="61" t="s">
        <v>1</v>
      </c>
      <c r="B8" s="62"/>
      <c r="C8" s="62"/>
      <c r="D8" s="62"/>
      <c r="E8" s="62"/>
      <c r="F8" s="62"/>
      <c r="G8" s="62"/>
      <c r="H8" s="62"/>
      <c r="I8" s="63"/>
      <c r="J8" s="59">
        <f>K26+K32+K38+K45</f>
        <v>32932150.810000002</v>
      </c>
      <c r="K8" s="60"/>
      <c r="L8" s="49" t="s">
        <v>38</v>
      </c>
      <c r="M8" s="50"/>
      <c r="N8" s="50"/>
      <c r="O8" s="50"/>
      <c r="P8" s="38">
        <f>P6*100/J6</f>
        <v>82.533888332451724</v>
      </c>
    </row>
    <row r="9" spans="1:17" ht="6" customHeight="1" x14ac:dyDescent="0.25"/>
    <row r="10" spans="1:17" ht="13.5" customHeight="1" x14ac:dyDescent="0.25">
      <c r="A10" s="64" t="s">
        <v>2</v>
      </c>
      <c r="B10" s="64"/>
      <c r="C10" s="64"/>
      <c r="D10" s="64"/>
      <c r="E10" s="64"/>
      <c r="F10" s="64"/>
      <c r="G10" s="64"/>
      <c r="H10" s="1"/>
    </row>
    <row r="11" spans="1:17" ht="3.75" customHeight="1" x14ac:dyDescent="0.25"/>
    <row r="12" spans="1:17" ht="22.5" customHeight="1" x14ac:dyDescent="0.25">
      <c r="A12" s="65" t="s">
        <v>3</v>
      </c>
      <c r="B12" s="65"/>
      <c r="C12" s="65"/>
      <c r="D12" s="65"/>
      <c r="E12" s="65"/>
      <c r="F12" s="65"/>
      <c r="G12" s="69" t="s">
        <v>34</v>
      </c>
      <c r="H12" s="69"/>
      <c r="I12" s="69"/>
      <c r="J12" s="69"/>
      <c r="K12" s="55" t="s">
        <v>9</v>
      </c>
      <c r="L12" s="51" t="s">
        <v>33</v>
      </c>
      <c r="M12" s="52"/>
      <c r="N12" s="52"/>
      <c r="O12" s="52"/>
      <c r="P12" s="53" t="s">
        <v>9</v>
      </c>
    </row>
    <row r="13" spans="1:17" ht="81.75" customHeight="1" x14ac:dyDescent="0.25">
      <c r="A13" s="56" t="s">
        <v>10</v>
      </c>
      <c r="B13" s="57"/>
      <c r="C13" s="57"/>
      <c r="D13" s="57"/>
      <c r="E13" s="57"/>
      <c r="F13" s="58"/>
      <c r="G13" s="2" t="s">
        <v>5</v>
      </c>
      <c r="H13" s="2" t="s">
        <v>7</v>
      </c>
      <c r="I13" s="2" t="s">
        <v>6</v>
      </c>
      <c r="J13" s="2" t="s">
        <v>8</v>
      </c>
      <c r="K13" s="55"/>
      <c r="L13" s="22" t="s">
        <v>5</v>
      </c>
      <c r="M13" s="2" t="s">
        <v>7</v>
      </c>
      <c r="N13" s="2" t="s">
        <v>6</v>
      </c>
      <c r="O13" s="2" t="s">
        <v>8</v>
      </c>
      <c r="P13" s="53"/>
      <c r="Q13" s="12"/>
    </row>
    <row r="14" spans="1:17" ht="35.25" customHeight="1" x14ac:dyDescent="0.25">
      <c r="A14" s="66" t="s">
        <v>11</v>
      </c>
      <c r="B14" s="66"/>
      <c r="C14" s="66"/>
      <c r="D14" s="66"/>
      <c r="E14" s="66"/>
      <c r="F14" s="66"/>
      <c r="G14" s="3">
        <f>'[1]პროგრამა-ფაკულტ'!$F$8</f>
        <v>1477559</v>
      </c>
      <c r="H14" s="3">
        <f>'[2]პროგრამა-ფაკულტ'!$G$8</f>
        <v>30920</v>
      </c>
      <c r="I14" s="3">
        <f>'[1]პროგრამა-ფაკულტ'!$H$8</f>
        <v>0</v>
      </c>
      <c r="J14" s="3">
        <f>'[1]პროგრამა-ფაკულტ'!$I$8</f>
        <v>0</v>
      </c>
      <c r="K14" s="19">
        <f>J14+I14+H14+G14</f>
        <v>1508479</v>
      </c>
      <c r="L14" s="21">
        <f>'[3]პროგრამა-ფაკულტ'!$N$8+'[3]პროგრამა-ფაკულტ'!$AD$8+'[3]პროგრამა-ფაკულტ'!$AT$8+'[3]პროგრამა-ფაკულტ'!$BJ$8</f>
        <v>1187023.6200000001</v>
      </c>
      <c r="M14" s="3">
        <f>'[3]პროგრამა-ფაკულტ'!$R$8+'[3]პროგრამა-ფაკულტ'!$AH$8+'[3]პროგრამა-ფაკულტ'!$AX$8+'[3]პროგრამა-ფაკულტ'!$BN$8</f>
        <v>28041.16</v>
      </c>
      <c r="N14" s="3">
        <f>'[3]პროგრამა-ფაკულტ'!$V$8+'[3]პროგრამა-ფაკულტ'!$AL$8+'[3]პროგრამა-ფაკულტ'!$BB$8+'[3]პროგრამა-ფაკულტ'!$BR$8</f>
        <v>0</v>
      </c>
      <c r="O14" s="3">
        <f>'[3]პროგრამა-ფაკულტ'!$Z$8+'[3]პროგრამა-ფაკულტ'!$AP$8+'[3]პროგრამა-ფაკულტ'!$BF$8+'[3]პროგრამა-ფაკულტ'!$BV$8</f>
        <v>0</v>
      </c>
      <c r="P14" s="25">
        <f>L14+M14+N14+O14</f>
        <v>1215064.78</v>
      </c>
    </row>
    <row r="15" spans="1:17" ht="46.5" customHeight="1" x14ac:dyDescent="0.25">
      <c r="A15" s="66" t="s">
        <v>12</v>
      </c>
      <c r="B15" s="66"/>
      <c r="C15" s="66"/>
      <c r="D15" s="66"/>
      <c r="E15" s="66"/>
      <c r="F15" s="66"/>
      <c r="G15" s="9">
        <f>'[2]პროგრამა-ფაკულტ'!$F$9</f>
        <v>4194890</v>
      </c>
      <c r="H15" s="9">
        <f>'[2]პროგრამა-ფაკულტ'!$G$9</f>
        <v>25750</v>
      </c>
      <c r="I15" s="3">
        <f>'[1]პროგრამა-ფაკულტ'!$H$9</f>
        <v>0</v>
      </c>
      <c r="J15" s="3">
        <f>'[1]პროგრამა-ფაკულტ'!$I$9</f>
        <v>0</v>
      </c>
      <c r="K15" s="19">
        <f t="shared" ref="K15:K25" si="0">J15+I15+H15+G15</f>
        <v>4220640</v>
      </c>
      <c r="L15" s="21">
        <f>'[3]პროგრამა-ფაკულტ'!$N$9+'[3]პროგრამა-ფაკულტ'!$AD$9+'[3]პროგრამა-ფაკულტ'!$AT$9+'[3]პროგრამა-ფაკულტ'!$BJ$9</f>
        <v>4163622.8499999996</v>
      </c>
      <c r="M15" s="3">
        <f>'[3]პროგრამა-ფაკულტ'!$R$9+'[3]პროგრამა-ფაკულტ'!$AH$9+'[3]პროგრამა-ფაკულტ'!$AX$9+'[3]პროგრამა-ფაკულტ'!$BN$9</f>
        <v>0</v>
      </c>
      <c r="N15" s="3">
        <f>'[3]პროგრამა-ფაკულტ'!$V$9+'[3]პროგრამა-ფაკულტ'!$AL$9+'[3]პროგრამა-ფაკულტ'!$BB$9+'[3]პროგრამა-ფაკულტ'!$BR$9</f>
        <v>0</v>
      </c>
      <c r="O15" s="3">
        <f>'[3]პროგრამა-ფაკულტ'!$Z$9+'[3]პროგრამა-ფაკულტ'!$AP$9+'[3]პროგრამა-ფაკულტ'!$BF$9+'[3]პროგრამა-ფაკულტ'!$BV$9</f>
        <v>0</v>
      </c>
      <c r="P15" s="25">
        <f t="shared" ref="P15:P25" si="1">L15+M15+N15+O15</f>
        <v>4163622.8499999996</v>
      </c>
    </row>
    <row r="16" spans="1:17" ht="32.25" customHeight="1" x14ac:dyDescent="0.25">
      <c r="A16" s="66" t="s">
        <v>13</v>
      </c>
      <c r="B16" s="66"/>
      <c r="C16" s="66"/>
      <c r="D16" s="66"/>
      <c r="E16" s="66"/>
      <c r="F16" s="66"/>
      <c r="G16" s="3">
        <f>'[1]პროგრამა-ფაკულტ'!$F$10</f>
        <v>3006325</v>
      </c>
      <c r="H16" s="3">
        <f>'[4]პროგრამა-ფაკულტ'!$G$10</f>
        <v>25000</v>
      </c>
      <c r="I16" s="3">
        <f>'[4]პროგრამა-ფაკულტ'!$H$10</f>
        <v>0</v>
      </c>
      <c r="J16" s="3">
        <f>'[1]პროგრამა-ფაკულტ'!$I$10</f>
        <v>0</v>
      </c>
      <c r="K16" s="19">
        <f t="shared" si="0"/>
        <v>3031325</v>
      </c>
      <c r="L16" s="21">
        <f>'[3]პროგრამა-ფაკულტ'!$N$10+'[3]პროგრამა-ფაკულტ'!$AD$10+'[3]პროგრამა-ფაკულტ'!$AT$10+'[3]პროგრამა-ფაკულტ'!$BJ$10</f>
        <v>2772820.91</v>
      </c>
      <c r="M16" s="3">
        <f>'[3]პროგრამა-ფაკულტ'!$R$10+'[3]პროგრამა-ფაკულტ'!$AH$10+'[3]პროგრამა-ფაკულტ'!$AX$10+'[3]პროგრამა-ფაკულტ'!$BN$10</f>
        <v>24984.57</v>
      </c>
      <c r="N16" s="3">
        <f>'[3]პროგრამა-ფაკულტ'!$V$10+'[3]პროგრამა-ფაკულტ'!$AL$10+'[3]პროგრამა-ფაკულტ'!$BB$10+'[3]პროგრამა-ფაკულტ'!$BR$10</f>
        <v>0</v>
      </c>
      <c r="O16" s="3">
        <f>'[3]პროგრამა-ფაკულტ'!$Z$10+'[3]პროგრამა-ფაკულტ'!$AP$10+'[3]პროგრამა-ფაკულტ'!$BF$10+'[3]პროგრამა-ფაკულტ'!$BV$10</f>
        <v>0</v>
      </c>
      <c r="P16" s="25">
        <f t="shared" si="1"/>
        <v>2797805.48</v>
      </c>
    </row>
    <row r="17" spans="1:16" ht="38.25" customHeight="1" x14ac:dyDescent="0.25">
      <c r="A17" s="66" t="s">
        <v>14</v>
      </c>
      <c r="B17" s="66"/>
      <c r="C17" s="66"/>
      <c r="D17" s="66"/>
      <c r="E17" s="66"/>
      <c r="F17" s="66"/>
      <c r="G17" s="3">
        <f>'[1]პროგრამა-ფაკულტ'!$F$11</f>
        <v>2116500</v>
      </c>
      <c r="H17" s="3">
        <f>'[2]ზუსტ მეცნ.და განათლ. ფაკულ '!$E$39</f>
        <v>62710</v>
      </c>
      <c r="I17" s="3">
        <f>'[4]პროგრამა-ფაკულტ'!$H$11</f>
        <v>20000</v>
      </c>
      <c r="J17" s="3">
        <f>'[4]პროგრამა-ფაკულტ'!$I$11</f>
        <v>4400</v>
      </c>
      <c r="K17" s="19">
        <f t="shared" si="0"/>
        <v>2203610</v>
      </c>
      <c r="L17" s="21">
        <f>'[3]პროგრამა-ფაკულტ'!$N$11+'[3]პროგრამა-ფაკულტ'!$AD$11+'[3]პროგრამა-ფაკულტ'!$AT$11+'[3]პროგრამა-ფაკულტ'!$BJ$11</f>
        <v>1864710.8200000003</v>
      </c>
      <c r="M17" s="3">
        <f>'[3]პროგრამა-ფაკულტ'!$R$11+'[3]პროგრამა-ფაკულტ'!$AH$11+'[3]პროგრამა-ფაკულტ'!$AX$11+'[3]პროგრამა-ფაკულტ'!$BN$11</f>
        <v>58852.93</v>
      </c>
      <c r="N17" s="3">
        <f>'[3]პროგრამა-ფაკულტ'!$V$11+'[3]პროგრამა-ფაკულტ'!$AL$11+'[3]პროგრამა-ფაკულტ'!$BB$11+'[3]პროგრამა-ფაკულტ'!$BR$11</f>
        <v>18050</v>
      </c>
      <c r="O17" s="3">
        <f>'[3]პროგრამა-ფაკულტ'!$Z$11+'[3]პროგრამა-ფაკულტ'!$AP$11+'[3]პროგრამა-ფაკულტ'!$BV$11</f>
        <v>4400</v>
      </c>
      <c r="P17" s="25">
        <f t="shared" si="1"/>
        <v>1946013.7500000002</v>
      </c>
    </row>
    <row r="18" spans="1:16" ht="33.75" customHeight="1" x14ac:dyDescent="0.25">
      <c r="A18" s="66" t="s">
        <v>15</v>
      </c>
      <c r="B18" s="66"/>
      <c r="C18" s="66"/>
      <c r="D18" s="66"/>
      <c r="E18" s="66"/>
      <c r="F18" s="66"/>
      <c r="G18" s="3">
        <f>'[1]პროგრამა-ფაკულტ'!$F$12</f>
        <v>1392001</v>
      </c>
      <c r="H18" s="3">
        <f>'[4]პროგრამა-ფაკულტ'!$G$12</f>
        <v>20000</v>
      </c>
      <c r="I18" s="3">
        <f>'[1]პროგრამა-ფაკულტ'!$H$12</f>
        <v>0</v>
      </c>
      <c r="J18" s="3">
        <f>'[1]პროგრამა-ფაკულტ'!$I$12</f>
        <v>0</v>
      </c>
      <c r="K18" s="19">
        <f t="shared" si="0"/>
        <v>1412001</v>
      </c>
      <c r="L18" s="21">
        <f>'[3]პროგრამა-ფაკულტ'!$N$12+'[3]პროგრამა-ფაკულტ'!$AD$12+'[3]პროგრამა-ფაკულტ'!$AT$12+'[3]პროგრამა-ფაკულტ'!$BJ$12</f>
        <v>1262109.44</v>
      </c>
      <c r="M18" s="3">
        <f>'[3]პროგრამა-ფაკულტ'!$R$12+'[3]პროგრამა-ფაკულტ'!$AH$12+'[3]პროგრამა-ფაკულტ'!$AX$12+'[3]პროგრამა-ფაკულტ'!$BN$12</f>
        <v>19768.57</v>
      </c>
      <c r="N18" s="3">
        <f>'[3]პროგრამა-ფაკულტ'!$V$12+'[3]პროგრამა-ფაკულტ'!$AL$12+'[3]პროგრამა-ფაკულტ'!$BB$12+'[3]პროგრამა-ფაკულტ'!$BR$12</f>
        <v>0</v>
      </c>
      <c r="O18" s="3">
        <f>'[3]პროგრამა-ფაკულტ'!$Z$12+'[3]პროგრამა-ფაკულტ'!$AP$12+'[3]პროგრამა-ფაკულტ'!$BF$12+'[3]პროგრამა-ფაკულტ'!$BV$12</f>
        <v>0</v>
      </c>
      <c r="P18" s="25">
        <f t="shared" si="1"/>
        <v>1281878.01</v>
      </c>
    </row>
    <row r="19" spans="1:16" ht="22.5" customHeight="1" x14ac:dyDescent="0.25">
      <c r="A19" s="66" t="s">
        <v>16</v>
      </c>
      <c r="B19" s="66"/>
      <c r="C19" s="66"/>
      <c r="D19" s="66"/>
      <c r="E19" s="66"/>
      <c r="F19" s="66"/>
      <c r="G19" s="3">
        <f>'[1]პროგრამა-ფაკულტ'!$F$13</f>
        <v>812020</v>
      </c>
      <c r="H19" s="3">
        <f>'[1]პროგრამა-ფაკულტ'!$G$13</f>
        <v>90000</v>
      </c>
      <c r="I19" s="3">
        <f>'[1]პროგრამა-ფაკულტ'!$H$13</f>
        <v>0</v>
      </c>
      <c r="J19" s="3">
        <f>'[1]პროგრამა-ფაკულტ'!$I$13</f>
        <v>0</v>
      </c>
      <c r="K19" s="19">
        <f t="shared" si="0"/>
        <v>902020</v>
      </c>
      <c r="L19" s="21">
        <f>'[3]პროგრამა-ფაკულტ'!$N$13+'[3]პროგრამა-ფაკულტ'!$AD$13+'[3]პროგრამა-ფაკულტ'!$AT$13+'[3]პროგრამა-ფაკულტ'!$BJ$13</f>
        <v>562585.22</v>
      </c>
      <c r="M19" s="3">
        <f>'[3]პროგრამა-ფაკულტ'!$R$13+'[3]პროგრამა-ფაკულტ'!$AH$13+'[3]პროგრამა-ფაკულტ'!$AX$13+'[3]პროგრამა-ფაკულტ'!$BN$13</f>
        <v>83720</v>
      </c>
      <c r="N19" s="3">
        <f>'[3]პროგრამა-ფაკულტ'!$V$13+'[3]პროგრამა-ფაკულტ'!$AL$13+'[3]პროგრამა-ფაკულტ'!$BB$13+'[3]პროგრამა-ფაკულტ'!$BR$13</f>
        <v>0</v>
      </c>
      <c r="O19" s="3">
        <f>'[3]პროგრამა-ფაკულტ'!$Z$13+'[3]პროგრამა-ფაკულტ'!$AP$13+'[3]პროგრამა-ფაკულტ'!$BV$13</f>
        <v>0</v>
      </c>
      <c r="P19" s="25">
        <f t="shared" si="1"/>
        <v>646305.22</v>
      </c>
    </row>
    <row r="20" spans="1:16" ht="27.75" customHeight="1" x14ac:dyDescent="0.25">
      <c r="A20" s="66" t="s">
        <v>17</v>
      </c>
      <c r="B20" s="66"/>
      <c r="C20" s="66"/>
      <c r="D20" s="66"/>
      <c r="E20" s="66"/>
      <c r="F20" s="66"/>
      <c r="G20" s="3">
        <f>'[1]პროგრამა-ფაკულტ'!$F$14</f>
        <v>1477537</v>
      </c>
      <c r="H20" s="3">
        <f>'[1]პროგრამა-ფაკულტ'!$G$14</f>
        <v>20000</v>
      </c>
      <c r="I20" s="3">
        <f>'[1]პროგრამა-ფაკულტ'!$H$14</f>
        <v>0</v>
      </c>
      <c r="J20" s="3">
        <f>'[1]პროგრამა-ფაკულტ'!$I$14</f>
        <v>0</v>
      </c>
      <c r="K20" s="19">
        <f t="shared" si="0"/>
        <v>1497537</v>
      </c>
      <c r="L20" s="21">
        <f>'[3]პროგრამა-ფაკულტ'!$N$14+'[3]პროგრამა-ფაკულტ'!$AD$14+'[3]პროგრამა-ფაკულტ'!$AT$14+'[3]პროგრამა-ფაკულტ'!$BJ$14</f>
        <v>1246107.1299999999</v>
      </c>
      <c r="M20" s="3">
        <f>'[3]პროგრამა-ფაკულტ'!$R$14+'[3]პროგრამა-ფაკულტ'!$AH$14+'[3]პროგრამა-ფაკულტ'!$AX$14+'[3]პროგრამა-ფაკულტ'!$BN$14</f>
        <v>0</v>
      </c>
      <c r="N20" s="3">
        <f>'[3]პროგრამა-ფაკულტ'!$V$14+'[3]პროგრამა-ფაკულტ'!$AL$14+'[3]პროგრამა-ფაკულტ'!$BB$14+'[3]პროგრამა-ფაკულტ'!$BR$14</f>
        <v>0</v>
      </c>
      <c r="O20" s="3">
        <f>'[3]პროგრამა-ფაკულტ'!$Z$14+'[3]პროგრამა-ფაკულტ'!$AP$14+'[3]პროგრამა-ფაკულტ'!$BV$14</f>
        <v>0</v>
      </c>
      <c r="P20" s="25">
        <f t="shared" si="1"/>
        <v>1246107.1299999999</v>
      </c>
    </row>
    <row r="21" spans="1:16" ht="55.5" customHeight="1" x14ac:dyDescent="0.25">
      <c r="A21" s="66" t="s">
        <v>18</v>
      </c>
      <c r="B21" s="66"/>
      <c r="C21" s="66"/>
      <c r="D21" s="66"/>
      <c r="E21" s="66"/>
      <c r="F21" s="66"/>
      <c r="G21" s="3">
        <f>'[1]პროგრამა-ფაკულტ'!$F$15</f>
        <v>466724</v>
      </c>
      <c r="H21" s="3">
        <f>'[1]პროგრამა-ფაკულტ'!$G$15</f>
        <v>321000</v>
      </c>
      <c r="I21" s="3">
        <f>'[1]პროგრამა-ფაკულტ'!$H$15</f>
        <v>0</v>
      </c>
      <c r="J21" s="3">
        <f>'[1]პროგრამა-ფაკულტ'!$I$15</f>
        <v>0</v>
      </c>
      <c r="K21" s="19">
        <f t="shared" si="0"/>
        <v>787724</v>
      </c>
      <c r="L21" s="21">
        <f>'[3]პროგრამა-ფაკულტ'!$N$15+'[3]პროგრამა-ფაკულტ'!$AD$15+'[3]პროგრამა-ფაკულტ'!$AT$15+'[3]პროგრამა-ფაკულტ'!$BJ$15</f>
        <v>369213.97000000009</v>
      </c>
      <c r="M21" s="3">
        <f>'[3]პროგრამა-ფაკულტ'!$R$15+'[3]პროგრამა-ფაკულტ'!$AH$15+'[3]პროგრამა-ფაკულტ'!$AX$15+'[3]პროგრამა-ფაკულტ'!$BN$15</f>
        <v>321000</v>
      </c>
      <c r="N21" s="3">
        <f>'[3]პროგრამა-ფაკულტ'!$V$15+'[3]პროგრამა-ფაკულტ'!$AL$15+'[3]პროგრამა-ფაკულტ'!$BB$15+'[3]პროგრამა-ფაკულტ'!$BR$15</f>
        <v>0</v>
      </c>
      <c r="O21" s="3">
        <f>'[3]პროგრამა-ფაკულტ'!$Z$15+'[3]პროგრამა-ფაკულტ'!$AP$15+'[3]პროგრამა-ფაკულტ'!$BF$15+'[3]პროგრამა-ფაკულტ'!$BV$15</f>
        <v>0</v>
      </c>
      <c r="P21" s="25">
        <f t="shared" si="1"/>
        <v>690213.97000000009</v>
      </c>
    </row>
    <row r="22" spans="1:16" ht="51.75" customHeight="1" x14ac:dyDescent="0.25">
      <c r="A22" s="66" t="s">
        <v>19</v>
      </c>
      <c r="B22" s="66"/>
      <c r="C22" s="66"/>
      <c r="D22" s="66"/>
      <c r="E22" s="66"/>
      <c r="F22" s="66"/>
      <c r="G22" s="3">
        <f>'[1]პროგრამა-ფაკულტ'!$F$16</f>
        <v>388497</v>
      </c>
      <c r="H22" s="3">
        <f>'[1]პროგრამა-ფაკულტ'!$G$16</f>
        <v>367100</v>
      </c>
      <c r="I22" s="3">
        <f>'[1]პროგრამა-ფაკულტ'!$H$16</f>
        <v>0</v>
      </c>
      <c r="J22" s="3">
        <f>'[1]პროგრამა-ფაკულტ'!$I$16</f>
        <v>0</v>
      </c>
      <c r="K22" s="19">
        <f t="shared" si="0"/>
        <v>755597</v>
      </c>
      <c r="L22" s="21">
        <f>'[3]პროგრამა-ფაკულტ'!$N$16+'[3]პროგრამა-ფაკულტ'!$AD$16+'[3]პროგრამა-ფაკულტ'!$AT$16+'[3]პროგრამა-ფაკულტ'!$BJ$16</f>
        <v>353734.34</v>
      </c>
      <c r="M22" s="3">
        <f>'[3]პროგრამა-ფაკულტ'!$R$16+'[3]პროგრამა-ფაკულტ'!$AH$16+'[3]პროგრამა-ფაკულტ'!$AX$16+'[3]პროგრამა-ფაკულტ'!$BN$16</f>
        <v>367080</v>
      </c>
      <c r="N22" s="3">
        <f>'[3]პროგრამა-ფაკულტ'!$V$16+'[3]პროგრამა-ფაკულტ'!$AL$16+'[3]პროგრამა-ფაკულტ'!$BB$16+'[3]პროგრამა-ფაკულტ'!$BR$16</f>
        <v>0</v>
      </c>
      <c r="O22" s="3">
        <f>'[3]პროგრამა-ფაკულტ'!$Z$16+'[3]პროგრამა-ფაკულტ'!$AP$16+'[3]პროგრამა-ფაკულტ'!$BF$16+'[3]პროგრამა-ფაკულტ'!$BV$16</f>
        <v>0</v>
      </c>
      <c r="P22" s="25">
        <f t="shared" si="1"/>
        <v>720814.34000000008</v>
      </c>
    </row>
    <row r="23" spans="1:16" ht="48.75" customHeight="1" x14ac:dyDescent="0.25">
      <c r="A23" s="66" t="s">
        <v>20</v>
      </c>
      <c r="B23" s="66"/>
      <c r="C23" s="66"/>
      <c r="D23" s="66"/>
      <c r="E23" s="66"/>
      <c r="F23" s="66"/>
      <c r="G23" s="3">
        <f>'[1]პროგრამა-ფაკულტ'!$F$17</f>
        <v>244986</v>
      </c>
      <c r="H23" s="3">
        <f>'[2]ნიკო ბერძ'!$E$29</f>
        <v>431220</v>
      </c>
      <c r="I23" s="3">
        <f>'[2]ზუსტ მეცნ.და განათლ. ფაკულ '!$F$39</f>
        <v>20000</v>
      </c>
      <c r="J23" s="3">
        <f>'[1]პროგრამა-ფაკულტ'!$I$17</f>
        <v>0</v>
      </c>
      <c r="K23" s="19">
        <f t="shared" si="0"/>
        <v>696206</v>
      </c>
      <c r="L23" s="21">
        <f>'[3]პროგრამა-ფაკულტ'!$N$17+'[3]პროგრამა-ფაკულტ'!$AD$17+'[3]პროგრამა-ფაკულტ'!$AT$17+'[3]პროგრამა-ფაკულტ'!$BJ$17</f>
        <v>231511.29000000004</v>
      </c>
      <c r="M23" s="3">
        <f>'[3]პროგრამა-ფაკულტ'!$R$17+'[3]პროგრამა-ფაკულტ'!$AH$17+'[3]პროგრამა-ფაკულტ'!$AX$17+'[3]პროგრამა-ფაკულტ'!$BN$17</f>
        <v>412588.5</v>
      </c>
      <c r="N23" s="3">
        <f>'[3]პროგრამა-ფაკულტ'!$V$17+'[3]პროგრამა-ფაკულტ'!$AL$17+'[3]პროგრამა-ფაკულტ'!$BB$17+'[3]პროგრამა-ფაკულტ'!$BR$17</f>
        <v>17641.8</v>
      </c>
      <c r="O23" s="3">
        <f>'[3]პროგრამა-ფაკულტ'!$Z$17+'[3]პროგრამა-ფაკულტ'!$AP$17+'[3]პროგრამა-ფაკულტ'!$BF$17+'[3]პროგრამა-ფაკულტ'!$BV$17</f>
        <v>0</v>
      </c>
      <c r="P23" s="25">
        <f t="shared" si="1"/>
        <v>661741.59000000008</v>
      </c>
    </row>
    <row r="24" spans="1:16" ht="36" customHeight="1" x14ac:dyDescent="0.25">
      <c r="A24" s="66" t="s">
        <v>21</v>
      </c>
      <c r="B24" s="66"/>
      <c r="C24" s="66"/>
      <c r="D24" s="66"/>
      <c r="E24" s="66"/>
      <c r="F24" s="66"/>
      <c r="G24" s="3">
        <f>'[1]პროგრამა-ფაკულტ'!$F$18</f>
        <v>567495</v>
      </c>
      <c r="H24" s="3">
        <f>'[1]პროგრამა-ფაკულტ'!$G$18</f>
        <v>0</v>
      </c>
      <c r="I24" s="3">
        <f>[5]პროფესიული!$F$21</f>
        <v>52935</v>
      </c>
      <c r="J24" s="3">
        <f>'[1]პროგრამა-ფაკულტ'!$I$18</f>
        <v>0</v>
      </c>
      <c r="K24" s="19">
        <f>J24+I24+H24+G24</f>
        <v>620430</v>
      </c>
      <c r="L24" s="21">
        <f>'[3]პროგრამა-ფაკულტ'!$N$18+'[3]პროგრამა-ფაკულტ'!$AD$18+'[3]პროგრამა-ფაკულტ'!$AT$18+'[3]პროგრამა-ფაკულტ'!$BJ$18</f>
        <v>420879.87</v>
      </c>
      <c r="M24" s="3">
        <f>'[3]პროგრამა-ფაკულტ'!$R$18+'[3]პროგრამა-ფაკულტ'!$AH$18+'[3]პროგრამა-ფაკულტ'!$AX$18+'[3]პროგრამა-ფაკულტ'!$BN$18</f>
        <v>0</v>
      </c>
      <c r="N24" s="3">
        <f>'[3]პროგრამა-ფაკულტ'!$V$18+'[3]პროგრამა-ფაკულტ'!$AL$18+'[3]პროგრამა-ფაკულტ'!$BB$18+'[3]პროგრამა-ფაკულტ'!$BR$18</f>
        <v>17420</v>
      </c>
      <c r="O24" s="3">
        <f>'[3]პროგრამა-ფაკულტ'!$Z$18+'[3]პროგრამა-ფაკულტ'!$AP$18+'[3]პროგრამა-ფაკულტ'!$BF$18+'[3]პროგრამა-ფაკულტ'!$BV$18</f>
        <v>0</v>
      </c>
      <c r="P24" s="25">
        <f t="shared" si="1"/>
        <v>438299.87</v>
      </c>
    </row>
    <row r="25" spans="1:16" s="5" customFormat="1" ht="30.75" customHeight="1" x14ac:dyDescent="0.25">
      <c r="A25" s="67" t="s">
        <v>22</v>
      </c>
      <c r="B25" s="67"/>
      <c r="C25" s="67"/>
      <c r="D25" s="67"/>
      <c r="E25" s="67"/>
      <c r="F25" s="67"/>
      <c r="G25" s="7">
        <f>'[5]შიდა საუნივერს.გრანტ'!$D$122</f>
        <v>269350</v>
      </c>
      <c r="H25" s="7">
        <f>'[1]პროგრამა-ფაკულტ'!$G$19</f>
        <v>0</v>
      </c>
      <c r="I25" s="7">
        <f>'[1]პროგრამა-ფაკულტ'!$H$19</f>
        <v>0</v>
      </c>
      <c r="J25" s="7">
        <f>'[1]პროგრამა-ფაკულტ'!$I$19</f>
        <v>0</v>
      </c>
      <c r="K25" s="20">
        <f t="shared" si="0"/>
        <v>269350</v>
      </c>
      <c r="L25" s="21">
        <f>'[3]პროგრამა-ფაკულტ'!$N$19+'[3]პროგრამა-ფაკულტ'!$AD$19+'[3]პროგრამა-ფაკულტ'!$AT$19+'[3]პროგრამა-ფაკულტ'!$BJ$19</f>
        <v>192093.26500000001</v>
      </c>
      <c r="M25" s="3">
        <f>'[3]პროგრამა-ფაკულტ'!$R$19+'[3]პროგრამა-ფაკულტ'!$AH$19+'[3]პროგრამა-ფაკულტ'!$AX$19+'[3]პროგრამა-ფაკულტ'!$BN$19</f>
        <v>0</v>
      </c>
      <c r="N25" s="3">
        <f>'[3]პროგრამა-ფაკულტ'!$V$19+'[3]პროგრამა-ფაკულტ'!$AL$19+'[3]პროგრამა-ფაკულტ'!$BB$19+'[3]პროგრამა-ფაკულტ'!$BR$19</f>
        <v>0</v>
      </c>
      <c r="O25" s="3">
        <f>'[3]პროგრამა-ფაკულტ'!$Z$19+'[3]პროგრამა-ფაკულტ'!$AP$19+'[3]პროგრამა-ფაკულტ'!$BF$19+'[3]პროგრამა-ფაკულტ'!$BV$19</f>
        <v>0</v>
      </c>
      <c r="P25" s="25">
        <f t="shared" si="1"/>
        <v>192093.26500000001</v>
      </c>
    </row>
    <row r="26" spans="1:16" s="17" customFormat="1" ht="17.25" x14ac:dyDescent="0.3">
      <c r="A26" s="70" t="s">
        <v>4</v>
      </c>
      <c r="B26" s="70"/>
      <c r="C26" s="70"/>
      <c r="D26" s="70"/>
      <c r="E26" s="70"/>
      <c r="F26" s="70"/>
      <c r="G26" s="15">
        <f>SUM(G14:G25)</f>
        <v>16413884</v>
      </c>
      <c r="H26" s="15">
        <f t="shared" ref="H26:I26" si="2">SUM(H14:H25)</f>
        <v>1393700</v>
      </c>
      <c r="I26" s="15">
        <f t="shared" si="2"/>
        <v>92935</v>
      </c>
      <c r="J26" s="15">
        <f>SUM(J14:J25)</f>
        <v>4400</v>
      </c>
      <c r="K26" s="15">
        <f>SUM(K14:K25)</f>
        <v>17904919</v>
      </c>
      <c r="L26" s="41">
        <f t="shared" ref="L26:O26" si="3">SUM(L14:L25)</f>
        <v>14626412.725</v>
      </c>
      <c r="M26" s="26">
        <f t="shared" si="3"/>
        <v>1316035.73</v>
      </c>
      <c r="N26" s="26">
        <f t="shared" si="3"/>
        <v>53111.8</v>
      </c>
      <c r="O26" s="26">
        <f t="shared" si="3"/>
        <v>4400</v>
      </c>
      <c r="P26" s="26">
        <f>SUM(P14:P25)</f>
        <v>15999960.254999999</v>
      </c>
    </row>
    <row r="27" spans="1:16" x14ac:dyDescent="0.25">
      <c r="L27" s="35"/>
    </row>
    <row r="28" spans="1:16" ht="21.75" customHeight="1" x14ac:dyDescent="0.25">
      <c r="A28" s="65" t="s">
        <v>3</v>
      </c>
      <c r="B28" s="65"/>
      <c r="C28" s="65"/>
      <c r="D28" s="65"/>
      <c r="E28" s="65"/>
      <c r="F28" s="65"/>
      <c r="G28" s="69" t="s">
        <v>34</v>
      </c>
      <c r="H28" s="69"/>
      <c r="I28" s="69"/>
      <c r="J28" s="69"/>
      <c r="K28" s="55" t="s">
        <v>9</v>
      </c>
      <c r="L28" s="44" t="s">
        <v>33</v>
      </c>
      <c r="M28" s="45"/>
      <c r="N28" s="45"/>
      <c r="O28" s="46"/>
      <c r="P28" s="47" t="s">
        <v>9</v>
      </c>
    </row>
    <row r="29" spans="1:16" ht="54" x14ac:dyDescent="0.25">
      <c r="A29" s="56" t="s">
        <v>23</v>
      </c>
      <c r="B29" s="57"/>
      <c r="C29" s="57"/>
      <c r="D29" s="57"/>
      <c r="E29" s="57"/>
      <c r="F29" s="58"/>
      <c r="G29" s="2" t="s">
        <v>5</v>
      </c>
      <c r="H29" s="2" t="s">
        <v>7</v>
      </c>
      <c r="I29" s="2" t="s">
        <v>6</v>
      </c>
      <c r="J29" s="2" t="s">
        <v>8</v>
      </c>
      <c r="K29" s="55"/>
      <c r="L29" s="22" t="s">
        <v>5</v>
      </c>
      <c r="M29" s="2" t="s">
        <v>7</v>
      </c>
      <c r="N29" s="2" t="s">
        <v>6</v>
      </c>
      <c r="O29" s="2" t="s">
        <v>8</v>
      </c>
      <c r="P29" s="48"/>
    </row>
    <row r="30" spans="1:16" ht="38.25" customHeight="1" x14ac:dyDescent="0.25">
      <c r="A30" s="66" t="s">
        <v>24</v>
      </c>
      <c r="B30" s="66"/>
      <c r="C30" s="66"/>
      <c r="D30" s="66"/>
      <c r="E30" s="66"/>
      <c r="F30" s="66"/>
      <c r="G30" s="3">
        <f>'[6]პროგრამა-მართვა და რეგულირება'!$F$8</f>
        <v>7248604.5</v>
      </c>
      <c r="H30" s="3">
        <f>'[6]პროგრამა-მართვა და რეგულირება'!$G$8</f>
        <v>100000</v>
      </c>
      <c r="I30" s="3">
        <f>'[6]პროგრამა-მართვა და რეგულირება'!$H$8</f>
        <v>15000</v>
      </c>
      <c r="J30" s="3">
        <f>'[6]პროგრამა-მართვა და რეგულირება'!$I$8</f>
        <v>0</v>
      </c>
      <c r="K30" s="19">
        <f t="shared" ref="K30:K31" si="4">J30+I30+H30+G30</f>
        <v>7363604.5</v>
      </c>
      <c r="L30" s="21">
        <f>'[7]პროგრამა-მართვა და რეგულირება'!$N$8+'[7]პროგრამა-მართვა და რეგულირება'!$AD$8+'[7]პროგრამა-მართვა და რეგულირება'!$AT$8+'[7]პროგრამა-მართვა და რეგულირება'!$BJ$8</f>
        <v>6246673.0899999999</v>
      </c>
      <c r="M30" s="3">
        <f>'[7]პროგრამა-მართვა და რეგულირება'!$R$8+'[7]პროგრამა-მართვა და რეგულირება'!$AH$8+'[7]პროგრამა-მართვა და რეგულირება'!$AX$8+'[7]პროგრამა-მართვა და რეგულირება'!$BN$8</f>
        <v>19290</v>
      </c>
      <c r="N30" s="3">
        <f>'[7]პროგრამა-მართვა და რეგულირება'!$V$8+'[7]პროგრამა-მართვა და რეგულირება'!$AL$8+'[7]პროგრამა-მართვა და რეგულირება'!$BB$8+'[7]პროგრამა-მართვა და რეგულირება'!$BR$8</f>
        <v>15000</v>
      </c>
      <c r="O30" s="3">
        <f>'[7]პროგრამა-მართვა და რეგულირება'!$Z$8+'[7]პროგრამა-მართვა და რეგულირება'!$AP$8+'[7]პროგრამა-მართვა და რეგულირება'!$BF$8+'[7]პროგრამა-მართვა და რეგულირება'!$BV$8</f>
        <v>0</v>
      </c>
      <c r="P30" s="27">
        <f>L30+M30+N30+O30</f>
        <v>6280963.0899999999</v>
      </c>
    </row>
    <row r="31" spans="1:16" ht="31.5" customHeight="1" x14ac:dyDescent="0.25">
      <c r="A31" s="66" t="s">
        <v>25</v>
      </c>
      <c r="B31" s="66"/>
      <c r="C31" s="66"/>
      <c r="D31" s="66"/>
      <c r="E31" s="66"/>
      <c r="F31" s="66"/>
      <c r="G31" s="3">
        <f>'[6]პროგრამა-მართვა და რეგულირება'!$F$9</f>
        <v>539150</v>
      </c>
      <c r="H31" s="3">
        <f>'[6]პროგრამა-მართვა და რეგულირება'!$G$9</f>
        <v>0</v>
      </c>
      <c r="I31" s="3">
        <f>'[6]პროგრამა-მართვა და რეგულირება'!$H$9</f>
        <v>0</v>
      </c>
      <c r="J31" s="3">
        <f>'[6]პროგრამა-მართვა და რეგულირება'!$I$9</f>
        <v>2777587.31</v>
      </c>
      <c r="K31" s="19">
        <f t="shared" si="4"/>
        <v>3316737.31</v>
      </c>
      <c r="L31" s="21">
        <f>'[7]პროგრამა-მართვა და რეგულირება'!$N$9+'[7]პროგრამა-მართვა და რეგულირება'!$AD$9+'[7]პროგრამა-მართვა და რეგულირება'!$AT$9+'[7]პროგრამა-მართვა და რეგულირება'!$BJ$9</f>
        <v>129691.48</v>
      </c>
      <c r="M31" s="3">
        <f>'[7]პროგრამა-მართვა და რეგულირება'!$R$9+'[7]პროგრამა-მართვა და რეგულირება'!$AH$9+'[7]პროგრამა-მართვა და რეგულირება'!$AX$9+'[7]პროგრამა-მართვა და რეგულირება'!$BN$9</f>
        <v>0</v>
      </c>
      <c r="N31" s="3">
        <f>'[7]პროგრამა-მართვა და რეგულირება'!$V$9+'[7]პროგრამა-მართვა და რეგულირება'!$AL$9+'[7]პროგრამა-მართვა და რეგულირება'!$BB$9+'[7]პროგრამა-მართვა და რეგულირება'!$BR$9</f>
        <v>0</v>
      </c>
      <c r="O31" s="3">
        <f>'[7]პროგრამა-მართვა და რეგულირება'!$Z$9+'[7]პროგრამა-მართვა და რეგულირება'!$AP$9+'[7]პროგრამა-მართვა და რეგულირება'!$BF$9+'[7]პროგრამა-მართვა და რეგულირება'!$BV$9</f>
        <v>1789068.01</v>
      </c>
      <c r="P31" s="27">
        <f>L31+M31+N31+O31</f>
        <v>1918759.49</v>
      </c>
    </row>
    <row r="32" spans="1:16" s="17" customFormat="1" ht="17.25" x14ac:dyDescent="0.3">
      <c r="A32" s="70" t="s">
        <v>4</v>
      </c>
      <c r="B32" s="70"/>
      <c r="C32" s="70"/>
      <c r="D32" s="70"/>
      <c r="E32" s="70"/>
      <c r="F32" s="70"/>
      <c r="G32" s="15">
        <f>SUM(G30:G31)</f>
        <v>7787754.5</v>
      </c>
      <c r="H32" s="15">
        <f>SUM(H30:H31)</f>
        <v>100000</v>
      </c>
      <c r="I32" s="15">
        <f>SUM(I30:I31)</f>
        <v>15000</v>
      </c>
      <c r="J32" s="15">
        <f t="shared" ref="J32:K32" si="5">SUM(J30:J31)</f>
        <v>2777587.31</v>
      </c>
      <c r="K32" s="15">
        <f t="shared" si="5"/>
        <v>10680341.810000001</v>
      </c>
      <c r="L32" s="34">
        <f>L30+L31</f>
        <v>6376364.5700000003</v>
      </c>
      <c r="M32" s="15">
        <f t="shared" ref="M32:P32" si="6">M30+M31</f>
        <v>19290</v>
      </c>
      <c r="N32" s="15">
        <f t="shared" si="6"/>
        <v>15000</v>
      </c>
      <c r="O32" s="15">
        <f t="shared" si="6"/>
        <v>1789068.01</v>
      </c>
      <c r="P32" s="26">
        <f t="shared" si="6"/>
        <v>8199722.5800000001</v>
      </c>
    </row>
    <row r="33" spans="1:18" x14ac:dyDescent="0.25">
      <c r="L33" s="32"/>
      <c r="N33" s="8"/>
    </row>
    <row r="34" spans="1:18" ht="27.75" customHeight="1" x14ac:dyDescent="0.25">
      <c r="A34" s="65" t="s">
        <v>3</v>
      </c>
      <c r="B34" s="65"/>
      <c r="C34" s="65"/>
      <c r="D34" s="65"/>
      <c r="E34" s="65"/>
      <c r="F34" s="65"/>
      <c r="G34" s="69" t="s">
        <v>34</v>
      </c>
      <c r="H34" s="69"/>
      <c r="I34" s="69"/>
      <c r="J34" s="69"/>
      <c r="K34" s="55" t="s">
        <v>9</v>
      </c>
      <c r="L34" s="44" t="s">
        <v>33</v>
      </c>
      <c r="M34" s="45"/>
      <c r="N34" s="45"/>
      <c r="O34" s="46"/>
      <c r="P34" s="47" t="s">
        <v>9</v>
      </c>
    </row>
    <row r="35" spans="1:18" ht="54" x14ac:dyDescent="0.25">
      <c r="A35" s="56" t="s">
        <v>26</v>
      </c>
      <c r="B35" s="57"/>
      <c r="C35" s="57"/>
      <c r="D35" s="57"/>
      <c r="E35" s="57"/>
      <c r="F35" s="58"/>
      <c r="G35" s="2" t="s">
        <v>5</v>
      </c>
      <c r="H35" s="2" t="s">
        <v>7</v>
      </c>
      <c r="I35" s="2" t="s">
        <v>6</v>
      </c>
      <c r="J35" s="2" t="s">
        <v>8</v>
      </c>
      <c r="K35" s="55"/>
      <c r="L35" s="22" t="s">
        <v>5</v>
      </c>
      <c r="M35" s="2" t="s">
        <v>7</v>
      </c>
      <c r="N35" s="2" t="s">
        <v>6</v>
      </c>
      <c r="O35" s="2" t="s">
        <v>8</v>
      </c>
      <c r="P35" s="48"/>
    </row>
    <row r="36" spans="1:18" ht="27" customHeight="1" x14ac:dyDescent="0.25">
      <c r="A36" s="68" t="s">
        <v>27</v>
      </c>
      <c r="B36" s="68"/>
      <c r="C36" s="68"/>
      <c r="D36" s="68"/>
      <c r="E36" s="68"/>
      <c r="F36" s="68"/>
      <c r="G36" s="6">
        <f>'[8]IT ტექნოლოგიები'!$D$17</f>
        <v>340000</v>
      </c>
      <c r="H36" s="6">
        <f>'[9]პროგრამა-ინფრასტრუქტურული განვ'!$G$8</f>
        <v>0</v>
      </c>
      <c r="I36" s="6">
        <f>'[9]პროგრამა-ინფრასტრუქტურული განვ'!$H$8</f>
        <v>0</v>
      </c>
      <c r="J36" s="6">
        <f>'[9]პროგრამა-ინფრასტრუქტურული განვ'!$I$8</f>
        <v>0</v>
      </c>
      <c r="K36" s="23">
        <f t="shared" ref="K36:K37" si="7">J36+I36+H36+G36</f>
        <v>340000</v>
      </c>
      <c r="L36" s="28">
        <f>'[10]პროგრამა-ინფრასტრუქტურული განვ'!$N$8+'[10]პროგრამა-ინფრასტრუქტურული განვ'!$AD$8+'[10]პროგრამა-ინფრასტრუქტურული განვ'!$AT$8+'[10]პროგრამა-ინფრასტრუქტურული განვ'!$BJ$8</f>
        <v>299455.8</v>
      </c>
      <c r="M36" s="29">
        <f>'[10]პროგრამა-ინფრასტრუქტურული განვ'!$R$8+'[10]პროგრამა-ინფრასტრუქტურული განვ'!$AH$8+'[10]პროგრამა-ინფრასტრუქტურული განვ'!$AX$8+'[10]პროგრამა-ინფრასტრუქტურული განვ'!$BN$8</f>
        <v>0</v>
      </c>
      <c r="N36" s="29">
        <f>'[10]პროგრამა-ინფრასტრუქტურული განვ'!$V$8+'[10]პროგრამა-ინფრასტრუქტურული განვ'!$AL$8+'[10]პროგრამა-ინფრასტრუქტურული განვ'!$BB$8+'[10]პროგრამა-ინფრასტრუქტურული განვ'!$BR$8</f>
        <v>0</v>
      </c>
      <c r="O36" s="29">
        <f>'[10]პროგრამა-ინფრასტრუქტურული განვ'!$Z$8+'[10]პროგრამა-ინფრასტრუქტურული განვ'!$AP$8+'[10]პროგრამა-ინფრასტრუქტურული განვ'!$BF$8+'[10]პროგრამა-ინფრასტრუქტურული განვ'!$BV$8</f>
        <v>0</v>
      </c>
      <c r="P36" s="13">
        <f>L36+M36+N36+O36</f>
        <v>299455.8</v>
      </c>
    </row>
    <row r="37" spans="1:18" ht="72.75" customHeight="1" x14ac:dyDescent="0.25">
      <c r="A37" s="66" t="s">
        <v>28</v>
      </c>
      <c r="B37" s="66"/>
      <c r="C37" s="66"/>
      <c r="D37" s="66"/>
      <c r="E37" s="66"/>
      <c r="F37" s="66"/>
      <c r="G37" s="3">
        <f>'[9]მიმდ და კაპიტ'!$D$19</f>
        <v>2437449</v>
      </c>
      <c r="H37" s="3">
        <f>'[9]პროგრამა-ინფრასტრუქტურული განვ'!$G$9</f>
        <v>584040</v>
      </c>
      <c r="I37" s="3">
        <f>'[9]პროგრამა-ინფრასტრუქტურული განვ'!$H$9</f>
        <v>0</v>
      </c>
      <c r="J37" s="3">
        <f>'[9]პროგრამა-ინფრასტრუქტურული განვ'!$I$9</f>
        <v>0</v>
      </c>
      <c r="K37" s="19">
        <f t="shared" si="7"/>
        <v>3021489</v>
      </c>
      <c r="L37" s="28">
        <f>'[10]პროგრამა-ინფრასტრუქტურული განვ'!$N$9+'[10]პროგრამა-ინფრასტრუქტურული განვ'!$AD$9+'[10]პროგრამა-ინფრასტრუქტურული განვ'!$AT$9+'[10]პროგრამა-ინფრასტრუქტურული განვ'!$BJ$9</f>
        <v>1804443.88</v>
      </c>
      <c r="M37" s="29">
        <f>'[10]პროგრამა-ინფრასტრუქტურული განვ'!$R$9+'[10]პროგრამა-ინფრასტრუქტურული განვ'!$AH$9+'[10]პროგრამა-ინფრასტრუქტურული განვ'!$AX$9+'[10]პროგრამა-ინფრასტრუქტურული განვ'!$BN$9</f>
        <v>0</v>
      </c>
      <c r="N37" s="29">
        <f>'[10]პროგრამა-ინფრასტრუქტურული განვ'!$V$9+'[10]პროგრამა-ინფრასტრუქტურული განვ'!$AL$9+'[10]პროგრამა-ინფრასტრუქტურული განვ'!$BB$9+'[10]პროგრამა-ინფრასტრუქტურული განვ'!$BR$9</f>
        <v>0</v>
      </c>
      <c r="O37" s="29">
        <f>'[10]პროგრამა-ინფრასტრუქტურული განვ'!$Z$9+'[10]პროგრამა-ინფრასტრუქტურული განვ'!$AP$9+'[10]პროგრამა-ინფრასტრუქტურული განვ'!$BF$9+'[10]პროგრამა-ინფრასტრუქტურული განვ'!$BV$9</f>
        <v>0</v>
      </c>
      <c r="P37" s="13">
        <f>L37+M37+N37+O37</f>
        <v>1804443.88</v>
      </c>
    </row>
    <row r="38" spans="1:18" s="17" customFormat="1" ht="17.25" x14ac:dyDescent="0.3">
      <c r="A38" s="70" t="s">
        <v>4</v>
      </c>
      <c r="B38" s="70"/>
      <c r="C38" s="70"/>
      <c r="D38" s="70"/>
      <c r="E38" s="70"/>
      <c r="F38" s="70"/>
      <c r="G38" s="15">
        <f>SUM(G36:G37)</f>
        <v>2777449</v>
      </c>
      <c r="H38" s="15">
        <f>SUM(H36:H37)</f>
        <v>584040</v>
      </c>
      <c r="I38" s="15">
        <f>SUM(I36:I37)</f>
        <v>0</v>
      </c>
      <c r="J38" s="15">
        <f t="shared" ref="J38:K38" si="8">SUM(J36:J37)</f>
        <v>0</v>
      </c>
      <c r="K38" s="15">
        <f t="shared" si="8"/>
        <v>3361489</v>
      </c>
      <c r="L38" s="31">
        <f>SUM(L36:L37)</f>
        <v>2103899.6799999997</v>
      </c>
      <c r="M38" s="16">
        <f t="shared" ref="M38:P38" si="9">SUM(M36:M37)</f>
        <v>0</v>
      </c>
      <c r="N38" s="16">
        <f t="shared" si="9"/>
        <v>0</v>
      </c>
      <c r="O38" s="16">
        <f t="shared" si="9"/>
        <v>0</v>
      </c>
      <c r="P38" s="16">
        <f t="shared" si="9"/>
        <v>2103899.6799999997</v>
      </c>
    </row>
    <row r="39" spans="1:18" x14ac:dyDescent="0.25">
      <c r="L39" s="33"/>
    </row>
    <row r="40" spans="1:18" x14ac:dyDescent="0.25">
      <c r="L40" s="32"/>
    </row>
    <row r="41" spans="1:18" ht="25.5" customHeight="1" x14ac:dyDescent="0.25">
      <c r="A41" s="65" t="s">
        <v>3</v>
      </c>
      <c r="B41" s="65"/>
      <c r="C41" s="65"/>
      <c r="D41" s="65"/>
      <c r="E41" s="65"/>
      <c r="F41" s="65"/>
      <c r="G41" s="69" t="s">
        <v>34</v>
      </c>
      <c r="H41" s="69"/>
      <c r="I41" s="69"/>
      <c r="J41" s="69"/>
      <c r="K41" s="55" t="s">
        <v>9</v>
      </c>
      <c r="L41" s="44" t="s">
        <v>33</v>
      </c>
      <c r="M41" s="45"/>
      <c r="N41" s="45"/>
      <c r="O41" s="46"/>
      <c r="P41" s="47" t="s">
        <v>9</v>
      </c>
    </row>
    <row r="42" spans="1:18" ht="54" x14ac:dyDescent="0.25">
      <c r="A42" s="56" t="s">
        <v>29</v>
      </c>
      <c r="B42" s="57"/>
      <c r="C42" s="57"/>
      <c r="D42" s="57"/>
      <c r="E42" s="57"/>
      <c r="F42" s="58"/>
      <c r="G42" s="2" t="s">
        <v>5</v>
      </c>
      <c r="H42" s="2" t="s">
        <v>7</v>
      </c>
      <c r="I42" s="2" t="s">
        <v>6</v>
      </c>
      <c r="J42" s="2" t="s">
        <v>8</v>
      </c>
      <c r="K42" s="55"/>
      <c r="L42" s="22" t="s">
        <v>5</v>
      </c>
      <c r="M42" s="2" t="s">
        <v>7</v>
      </c>
      <c r="N42" s="2" t="s">
        <v>6</v>
      </c>
      <c r="O42" s="2" t="s">
        <v>8</v>
      </c>
      <c r="P42" s="48"/>
    </row>
    <row r="43" spans="1:18" ht="47.25" customHeight="1" x14ac:dyDescent="0.25">
      <c r="A43" s="66" t="s">
        <v>30</v>
      </c>
      <c r="B43" s="66"/>
      <c r="C43" s="66"/>
      <c r="D43" s="66"/>
      <c r="E43" s="66"/>
      <c r="F43" s="66"/>
      <c r="G43" s="3">
        <f>'[11]საგან და სამეც. აქტ. მხარდაჭ'!$D$21</f>
        <v>146000</v>
      </c>
      <c r="H43" s="3">
        <f>'[12]პროგრამა-სტუდენტ. მხარდაჭერა'!$G$8</f>
        <v>0</v>
      </c>
      <c r="I43" s="3">
        <f>'[13]პროგრამა-სტუდენტ. მხარდაჭერა'!$H$8</f>
        <v>617200</v>
      </c>
      <c r="J43" s="3">
        <f>'[12]პროგრამა-სტუდენტ. მხარდაჭერა'!$I$8</f>
        <v>0</v>
      </c>
      <c r="K43" s="19">
        <f t="shared" ref="K43:K44" si="10">J43+I43+H43+G43</f>
        <v>763200</v>
      </c>
      <c r="L43" s="28">
        <f>'[14]პროგრამა-სტუდენტ. მხარდაჭერა'!$N$8+'[14]პროგრამა-სტუდენტ. მხარდაჭერა'!$AD$8+'[14]პროგრამა-სტუდენტ. მხარდაჭერა'!$AT$8+'[14]პროგრამა-სტუდენტ. მხარდაჭერა'!$BJ$8</f>
        <v>104111.1</v>
      </c>
      <c r="M43" s="29">
        <f>'[14]პროგრამა-სტუდენტ. მხარდაჭერა'!$R$8+'[14]პროგრამა-სტუდენტ. მხარდაჭერა'!$AH$8+'[14]პროგრამა-სტუდენტ. მხარდაჭერა'!$AX$8+'[14]პროგრამა-სტუდენტ. მხარდაჭერა'!$BN$8</f>
        <v>0</v>
      </c>
      <c r="N43" s="29">
        <f>'[14]პროგრამა-სტუდენტ. მხარდაჭერა'!$V$10+'[14]პროგრამა-სტუდენტ. მხარდაჭერა'!$AL$10+'[14]პროგრამა-სტუდენტ. მხარდაჭერა'!$BB$10+'[14]პროგრამა-სტუდენტ. მხარდაჭერა'!$BR$10</f>
        <v>604759.93999999994</v>
      </c>
      <c r="O43" s="29">
        <f>'[14]პროგრამა-სტუდენტ. მხარდაჭერა'!$Z$8+'[14]პროგრამა-სტუდენტ. მხარდაჭერა'!$AP$8+'[14]პროგრამა-სტუდენტ. მხარდაჭერა'!$BF$8+'[14]პროგრამა-სტუდენტ. მხარდაჭერა'!$BV$8</f>
        <v>0</v>
      </c>
      <c r="P43" s="13">
        <f>L43+M43+N43+O43</f>
        <v>708871.03999999992</v>
      </c>
    </row>
    <row r="44" spans="1:18" ht="32.25" customHeight="1" x14ac:dyDescent="0.25">
      <c r="A44" s="66" t="s">
        <v>31</v>
      </c>
      <c r="B44" s="66"/>
      <c r="C44" s="66"/>
      <c r="D44" s="66"/>
      <c r="E44" s="66"/>
      <c r="F44" s="66"/>
      <c r="G44" s="3">
        <f>'[13]პროგრამა-სტუდენტ. მხარდაჭერა'!$F$9</f>
        <v>171801</v>
      </c>
      <c r="H44" s="3">
        <f>'[12]პროგრამა-სტუდენტ. მხარდაჭერა'!$G$9</f>
        <v>0</v>
      </c>
      <c r="I44" s="3">
        <f>'[12]პროგრამა-სტუდენტ. მხარდაჭერა'!$H$9</f>
        <v>0</v>
      </c>
      <c r="J44" s="3">
        <f>'[13]პროგრამა-სტუდენტ. მხარდაჭერა'!$I$10</f>
        <v>50400</v>
      </c>
      <c r="K44" s="19">
        <f t="shared" si="10"/>
        <v>222201</v>
      </c>
      <c r="L44" s="28">
        <f>'[14]პროგრამა-სტუდენტ. მხარდაჭერა'!$N$9+'[14]პროგრამა-სტუდენტ. მხარდაჭერა'!$AD$9+'[14]პროგრამა-სტუდენტ. მხარდაჭერა'!$AT$9+'[14]პროგრამა-სტუდენტ. მხარდაჭერა'!$BJ$9</f>
        <v>121788.69</v>
      </c>
      <c r="M44" s="29">
        <f>'[14]პროგრამა-სტუდენტ. მხარდაჭერა'!$R$9+'[14]პროგრამა-სტუდენტ. მხარდაჭერა'!$AH$9+'[14]პროგრამა-სტუდენტ. მხარდაჭერა'!$AX$9+'[14]პროგრამა-სტუდენტ. მხარდაჭერა'!$BN$9</f>
        <v>0</v>
      </c>
      <c r="N44" s="29">
        <f>'[14]პროგრამა-სტუდენტ. მხარდაჭერა'!$AI$9+'[14]პროგრამა-სტუდენტ. მხარდაჭერა'!$AL$9+'[14]პროგრამა-სტუდენტ. მხარდაჭერა'!$BB$9+'[14]პროგრამა-სტუდენტ. მხარდაჭერა'!$BR$9</f>
        <v>0</v>
      </c>
      <c r="O44" s="29">
        <f>'[14]პროგრამა-სტუდენტ. მხარდაჭერა'!$Z$9+'[14]პროგრამა-სტუდენტ. მხარდაჭერა'!$AP$9+'[14]პროგრამა-სტუდენტ. მხარდაჭერა'!$BF$9+'[14]პროგრამა-სტუდენტ. მხარდაჭერა'!$BV$9</f>
        <v>45942.33</v>
      </c>
      <c r="P44" s="13">
        <f>L44+M44+N44+O44</f>
        <v>167731.02000000002</v>
      </c>
    </row>
    <row r="45" spans="1:18" s="17" customFormat="1" ht="17.25" x14ac:dyDescent="0.3">
      <c r="A45" s="70" t="s">
        <v>4</v>
      </c>
      <c r="B45" s="70"/>
      <c r="C45" s="70"/>
      <c r="D45" s="70"/>
      <c r="E45" s="70"/>
      <c r="F45" s="70"/>
      <c r="G45" s="15">
        <f>SUM(G43:G44)</f>
        <v>317801</v>
      </c>
      <c r="H45" s="15">
        <f>SUM(H43:H44)</f>
        <v>0</v>
      </c>
      <c r="I45" s="15">
        <f>SUM(I43:I44)</f>
        <v>617200</v>
      </c>
      <c r="J45" s="15">
        <f t="shared" ref="J45:K45" si="11">SUM(J43:J44)</f>
        <v>50400</v>
      </c>
      <c r="K45" s="15">
        <f t="shared" si="11"/>
        <v>985401</v>
      </c>
      <c r="L45" s="31">
        <f>SUM(L43:L44)</f>
        <v>225899.79</v>
      </c>
      <c r="M45" s="16">
        <f t="shared" ref="M45:P45" si="12">SUM(M43:M44)</f>
        <v>0</v>
      </c>
      <c r="N45" s="16">
        <f t="shared" si="12"/>
        <v>604759.93999999994</v>
      </c>
      <c r="O45" s="16">
        <f t="shared" si="12"/>
        <v>45942.33</v>
      </c>
      <c r="P45" s="16">
        <f t="shared" si="12"/>
        <v>876602.05999999994</v>
      </c>
    </row>
    <row r="46" spans="1:18" x14ac:dyDescent="0.25">
      <c r="L46" s="32"/>
    </row>
    <row r="47" spans="1:18" ht="54" x14ac:dyDescent="0.25">
      <c r="G47" s="2" t="s">
        <v>5</v>
      </c>
      <c r="H47" s="2" t="s">
        <v>7</v>
      </c>
      <c r="I47" s="2" t="s">
        <v>6</v>
      </c>
      <c r="J47" s="2" t="s">
        <v>8</v>
      </c>
      <c r="K47" s="18" t="s">
        <v>35</v>
      </c>
      <c r="L47" s="22" t="s">
        <v>5</v>
      </c>
      <c r="M47" s="2" t="s">
        <v>7</v>
      </c>
      <c r="N47" s="2" t="s">
        <v>6</v>
      </c>
      <c r="O47" s="2" t="s">
        <v>8</v>
      </c>
      <c r="P47" s="10" t="s">
        <v>36</v>
      </c>
    </row>
    <row r="48" spans="1:18" ht="39.75" customHeight="1" x14ac:dyDescent="0.35">
      <c r="A48" s="73" t="s">
        <v>37</v>
      </c>
      <c r="B48" s="73"/>
      <c r="C48" s="73"/>
      <c r="D48" s="73"/>
      <c r="E48" s="73"/>
      <c r="F48" s="73"/>
      <c r="G48" s="14">
        <f>G45+G38+G32+G26</f>
        <v>27296888.5</v>
      </c>
      <c r="H48" s="14">
        <f t="shared" ref="H48:J48" si="13">H45+H38+H32+H26</f>
        <v>2077740</v>
      </c>
      <c r="I48" s="14">
        <f t="shared" si="13"/>
        <v>725135</v>
      </c>
      <c r="J48" s="14">
        <f t="shared" si="13"/>
        <v>2832387.31</v>
      </c>
      <c r="K48" s="24">
        <f>G48+H48+I48+J48</f>
        <v>32932150.809999999</v>
      </c>
      <c r="L48" s="40">
        <f>L26+L32+L38+L45</f>
        <v>23332576.765000001</v>
      </c>
      <c r="M48" s="30">
        <f t="shared" ref="M48:P48" si="14">M26+M32+M38+M45</f>
        <v>1335325.73</v>
      </c>
      <c r="N48" s="30">
        <f t="shared" si="14"/>
        <v>672871.74</v>
      </c>
      <c r="O48" s="30">
        <f t="shared" si="14"/>
        <v>1839410.34</v>
      </c>
      <c r="P48" s="30">
        <f t="shared" si="14"/>
        <v>27180184.574999999</v>
      </c>
      <c r="Q48" s="42"/>
      <c r="R48" s="43"/>
    </row>
    <row r="49" spans="1:18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R49" s="43"/>
    </row>
    <row r="50" spans="1:18" ht="26.25" customHeight="1" x14ac:dyDescent="0.25">
      <c r="A50" s="72" t="s">
        <v>39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R50" s="43"/>
    </row>
    <row r="51" spans="1:18" x14ac:dyDescent="0.25">
      <c r="G51" s="4"/>
      <c r="H51" s="4"/>
      <c r="I51" s="4"/>
      <c r="J51" s="4"/>
      <c r="K51" s="4"/>
      <c r="R51" s="43"/>
    </row>
    <row r="52" spans="1:18" x14ac:dyDescent="0.25">
      <c r="K52" s="4"/>
      <c r="R52" s="43"/>
    </row>
    <row r="53" spans="1:18" x14ac:dyDescent="0.25">
      <c r="G53" s="4"/>
      <c r="H53" s="4"/>
      <c r="I53" s="4"/>
      <c r="J53" s="4"/>
      <c r="K53" s="4"/>
      <c r="R53" s="43"/>
    </row>
    <row r="54" spans="1:18" x14ac:dyDescent="0.25">
      <c r="H54" s="4"/>
      <c r="I54" s="4"/>
    </row>
  </sheetData>
  <mergeCells count="58">
    <mergeCell ref="C1:P1"/>
    <mergeCell ref="A2:P4"/>
    <mergeCell ref="A50:P50"/>
    <mergeCell ref="G41:J41"/>
    <mergeCell ref="A42:F42"/>
    <mergeCell ref="G34:J34"/>
    <mergeCell ref="A48:F48"/>
    <mergeCell ref="A37:F37"/>
    <mergeCell ref="A38:F38"/>
    <mergeCell ref="A41:F41"/>
    <mergeCell ref="A43:F43"/>
    <mergeCell ref="A44:F44"/>
    <mergeCell ref="A45:F45"/>
    <mergeCell ref="A26:F26"/>
    <mergeCell ref="A28:F28"/>
    <mergeCell ref="G12:J12"/>
    <mergeCell ref="A20:F20"/>
    <mergeCell ref="A18:F18"/>
    <mergeCell ref="A19:F19"/>
    <mergeCell ref="A17:F17"/>
    <mergeCell ref="A14:F14"/>
    <mergeCell ref="A16:F16"/>
    <mergeCell ref="A15:F15"/>
    <mergeCell ref="K41:K42"/>
    <mergeCell ref="A21:F21"/>
    <mergeCell ref="A22:F22"/>
    <mergeCell ref="A23:F23"/>
    <mergeCell ref="A24:F24"/>
    <mergeCell ref="A25:F25"/>
    <mergeCell ref="A36:F36"/>
    <mergeCell ref="A31:F31"/>
    <mergeCell ref="G28:J28"/>
    <mergeCell ref="K28:K29"/>
    <mergeCell ref="A29:F29"/>
    <mergeCell ref="A32:F32"/>
    <mergeCell ref="A34:F34"/>
    <mergeCell ref="K34:K35"/>
    <mergeCell ref="A35:F35"/>
    <mergeCell ref="A30:F30"/>
    <mergeCell ref="L6:O6"/>
    <mergeCell ref="L8:O8"/>
    <mergeCell ref="L12:O12"/>
    <mergeCell ref="P12:P13"/>
    <mergeCell ref="A5:P5"/>
    <mergeCell ref="K12:K13"/>
    <mergeCell ref="A13:F13"/>
    <mergeCell ref="J6:K6"/>
    <mergeCell ref="J8:K8"/>
    <mergeCell ref="A6:I6"/>
    <mergeCell ref="A8:I8"/>
    <mergeCell ref="A10:G10"/>
    <mergeCell ref="A12:F12"/>
    <mergeCell ref="L28:O28"/>
    <mergeCell ref="L34:O34"/>
    <mergeCell ref="L41:O41"/>
    <mergeCell ref="P41:P42"/>
    <mergeCell ref="P34:P35"/>
    <mergeCell ref="P28:P29"/>
  </mergeCells>
  <pageMargins left="0.70866141732283472" right="0.70866141732283472" top="0.35433070866141736" bottom="0.35433070866141736" header="0.19685039370078741" footer="0.11811023622047245"/>
  <pageSetup scale="57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 წელი</vt:lpstr>
      <vt:lpstr>'2023 წელი'!Print_Area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BSU</dc:creator>
  <cp:lastModifiedBy>BSU</cp:lastModifiedBy>
  <cp:lastPrinted>2024-03-26T08:28:53Z</cp:lastPrinted>
  <dcterms:created xsi:type="dcterms:W3CDTF">2015-06-05T18:17:20Z</dcterms:created>
  <dcterms:modified xsi:type="dcterms:W3CDTF">2024-04-08T08:00:28Z</dcterms:modified>
</cp:coreProperties>
</file>